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daschule/switchdrive/DIZH Program Office/2 Calls/2_Struktur Call/2021.1/2_Gesuchseinreichung/"/>
    </mc:Choice>
  </mc:AlternateContent>
  <xr:revisionPtr revIDLastSave="0" documentId="13_ncr:1_{DF3461C1-6FC0-1C4B-9563-3F773C21E2D6}" xr6:coauthVersionLast="47" xr6:coauthVersionMax="47" xr10:uidLastSave="{00000000-0000-0000-0000-000000000000}"/>
  <bookViews>
    <workbookView xWindow="80" yWindow="500" windowWidth="38400" windowHeight="21140" activeTab="2" xr2:uid="{CFAFC911-70D3-7848-A0B5-60444B262177}"/>
  </bookViews>
  <sheets>
    <sheet name="Wegleitung Kalkulation" sheetId="26" r:id="rId1"/>
    <sheet name="DIZH KALK 1. TRANCHE" sheetId="31" state="hidden" r:id="rId2"/>
    <sheet name="DIZH KALK STRUKTUR CALL" sheetId="33" r:id="rId3"/>
    <sheet name="Personalkosten" sheetId="25" r:id="rId4"/>
    <sheet name="UZH_Personal" sheetId="27" state="hidden" r:id="rId5"/>
    <sheet name="ZHAW_Personal" sheetId="28" state="hidden" r:id="rId6"/>
    <sheet name="ZHDK_Personal" sheetId="23" state="hidden" r:id="rId7"/>
    <sheet name="PHZH_Personal" sheetId="29" state="hidden" r:id="rId8"/>
    <sheet name="ZHAW - Kostensätze 2021" sheetId="30" state="hidden" r:id="rId9"/>
    <sheet name="Pendenzen" sheetId="21" state="hidden" r:id="rId10"/>
  </sheets>
  <definedNames>
    <definedName name="_xlnm._FilterDatabase" localSheetId="9" hidden="1">Pendenzen!$A$3:$D$20</definedName>
    <definedName name="_xlnm.Print_Area" localSheetId="8">'ZHAW - Kostensätze 2021'!$B:$H</definedName>
    <definedName name="Finanzierung" localSheetId="7">PHZH_Personal!$A$24:$A$27</definedName>
    <definedName name="Finanzierung" localSheetId="4">UZH_Personal!#REF!</definedName>
    <definedName name="Finanzierung" localSheetId="5">ZHAW_Personal!#REF!</definedName>
    <definedName name="Finanzierung">ZHDK_Personal!$A$28:$A$31</definedName>
    <definedName name="Personalkostensätze" localSheetId="7">PHZH_Personal!$A$4:$F$9</definedName>
    <definedName name="Personalkostensätze" localSheetId="4">UZH_Personal!$A$4:$M$10</definedName>
    <definedName name="Personalkostensätze" localSheetId="5">ZHAW_Personal!$A$4:$F$8</definedName>
    <definedName name="Personalkostensätze">ZHDK_Personal!$A$4:$F$13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33" l="1"/>
  <c r="N51" i="33"/>
  <c r="N53" i="33"/>
  <c r="N55" i="33"/>
  <c r="N27" i="33"/>
  <c r="N34" i="33"/>
  <c r="N41" i="33"/>
  <c r="N49" i="33"/>
  <c r="N52" i="33"/>
  <c r="B10" i="33"/>
  <c r="B11" i="33"/>
  <c r="B12" i="33"/>
  <c r="B19" i="33"/>
  <c r="B13" i="33"/>
  <c r="B14" i="33"/>
  <c r="B15" i="33"/>
  <c r="B16" i="33"/>
  <c r="B17" i="33"/>
  <c r="B20" i="33"/>
  <c r="B21" i="33"/>
  <c r="B27" i="33"/>
  <c r="B22" i="33"/>
  <c r="B23" i="33"/>
  <c r="B24" i="33"/>
  <c r="B25" i="33"/>
  <c r="B28" i="33"/>
  <c r="B29" i="33"/>
  <c r="B30" i="33"/>
  <c r="B31" i="33"/>
  <c r="B32" i="33"/>
  <c r="B34" i="33"/>
  <c r="B35" i="33"/>
  <c r="B41" i="33"/>
  <c r="B36" i="33"/>
  <c r="B37" i="33"/>
  <c r="B38" i="33"/>
  <c r="B39" i="33"/>
  <c r="B42" i="33"/>
  <c r="B49" i="33"/>
  <c r="B43" i="33"/>
  <c r="B44" i="33"/>
  <c r="B45" i="33"/>
  <c r="B46" i="33"/>
  <c r="B47" i="33"/>
  <c r="H41" i="33"/>
  <c r="H52" i="33"/>
  <c r="K41" i="33"/>
  <c r="K52" i="33"/>
  <c r="E41" i="33"/>
  <c r="E52" i="33"/>
  <c r="N72" i="33"/>
  <c r="N85" i="33"/>
  <c r="N78" i="33"/>
  <c r="N84" i="33"/>
  <c r="N92" i="33"/>
  <c r="K19" i="33"/>
  <c r="K51" i="33"/>
  <c r="K27" i="33"/>
  <c r="K34" i="33"/>
  <c r="K49" i="33"/>
  <c r="K72" i="33"/>
  <c r="K78" i="33"/>
  <c r="K84" i="33"/>
  <c r="K85" i="33"/>
  <c r="K92" i="33"/>
  <c r="H19" i="33"/>
  <c r="H51" i="33"/>
  <c r="H53" i="33"/>
  <c r="H55" i="33"/>
  <c r="H27" i="33"/>
  <c r="H34" i="33"/>
  <c r="H49" i="33"/>
  <c r="H72" i="33"/>
  <c r="H78" i="33"/>
  <c r="H84" i="33"/>
  <c r="H85" i="33"/>
  <c r="H92" i="33"/>
  <c r="E19" i="33"/>
  <c r="E51" i="33"/>
  <c r="E27" i="33"/>
  <c r="E34" i="33"/>
  <c r="E49" i="33"/>
  <c r="E72" i="33"/>
  <c r="E78" i="33"/>
  <c r="E84" i="33"/>
  <c r="E85" i="33"/>
  <c r="E92" i="33"/>
  <c r="B67" i="33"/>
  <c r="B72" i="33"/>
  <c r="B85" i="33"/>
  <c r="B68" i="33"/>
  <c r="B69" i="33"/>
  <c r="B70" i="33"/>
  <c r="B71" i="33"/>
  <c r="B73" i="33"/>
  <c r="B74" i="33"/>
  <c r="B75" i="33"/>
  <c r="B76" i="33"/>
  <c r="B77" i="33"/>
  <c r="B78" i="33"/>
  <c r="B79" i="33"/>
  <c r="B84" i="33"/>
  <c r="B80" i="33"/>
  <c r="B81" i="33"/>
  <c r="B82" i="33"/>
  <c r="B83" i="33"/>
  <c r="B87" i="33"/>
  <c r="B92" i="33"/>
  <c r="B88" i="33"/>
  <c r="B89" i="33"/>
  <c r="B90" i="33"/>
  <c r="B91" i="33"/>
  <c r="N13" i="33"/>
  <c r="E10" i="33"/>
  <c r="H11" i="33"/>
  <c r="K12" i="33"/>
  <c r="A5" i="31"/>
  <c r="A4" i="31"/>
  <c r="A3" i="31"/>
  <c r="A2" i="31"/>
  <c r="A1" i="31"/>
  <c r="A6" i="31"/>
  <c r="N87" i="31"/>
  <c r="K87" i="31"/>
  <c r="H87" i="31"/>
  <c r="E87" i="31"/>
  <c r="B86" i="31"/>
  <c r="B85" i="31"/>
  <c r="B84" i="31"/>
  <c r="B83" i="31"/>
  <c r="B82" i="31"/>
  <c r="N81" i="31"/>
  <c r="K81" i="31"/>
  <c r="H81" i="31"/>
  <c r="E81" i="31"/>
  <c r="B80" i="31"/>
  <c r="B79" i="31"/>
  <c r="B78" i="31"/>
  <c r="B77" i="31"/>
  <c r="B76" i="31"/>
  <c r="N75" i="31"/>
  <c r="K75" i="31"/>
  <c r="H75" i="31"/>
  <c r="E75" i="31"/>
  <c r="B74" i="31"/>
  <c r="B73" i="31"/>
  <c r="B72" i="31"/>
  <c r="B71" i="31"/>
  <c r="B70" i="31"/>
  <c r="N52" i="31"/>
  <c r="K52" i="31"/>
  <c r="H52" i="31"/>
  <c r="E52" i="31"/>
  <c r="B50" i="31"/>
  <c r="B49" i="31"/>
  <c r="B48" i="31"/>
  <c r="B47" i="31"/>
  <c r="B46" i="31"/>
  <c r="B45" i="31"/>
  <c r="N44" i="31"/>
  <c r="N55" i="31"/>
  <c r="K44" i="31"/>
  <c r="K55" i="31"/>
  <c r="H44" i="31"/>
  <c r="H55" i="31"/>
  <c r="E44" i="31"/>
  <c r="E55" i="31"/>
  <c r="B42" i="31"/>
  <c r="B41" i="31"/>
  <c r="B40" i="31"/>
  <c r="B39" i="31"/>
  <c r="B38" i="31"/>
  <c r="N37" i="31"/>
  <c r="K37" i="31"/>
  <c r="H37" i="31"/>
  <c r="E37" i="31"/>
  <c r="B35" i="31"/>
  <c r="B34" i="31"/>
  <c r="B33" i="31"/>
  <c r="B32" i="31"/>
  <c r="B31" i="31"/>
  <c r="N30" i="31"/>
  <c r="K30" i="31"/>
  <c r="H30" i="31"/>
  <c r="E30" i="31"/>
  <c r="B28" i="31"/>
  <c r="B27" i="31"/>
  <c r="B26" i="31"/>
  <c r="B25" i="31"/>
  <c r="B24" i="31"/>
  <c r="B23" i="31"/>
  <c r="B20" i="31"/>
  <c r="B19" i="31"/>
  <c r="B18" i="31"/>
  <c r="B17" i="31"/>
  <c r="N16" i="31"/>
  <c r="N22" i="31"/>
  <c r="K15" i="31"/>
  <c r="K22" i="31"/>
  <c r="K54" i="31"/>
  <c r="H14" i="31"/>
  <c r="H22" i="31"/>
  <c r="B14" i="31"/>
  <c r="E13" i="31"/>
  <c r="B13" i="31"/>
  <c r="M10" i="27"/>
  <c r="M9" i="27"/>
  <c r="M8" i="27"/>
  <c r="M7" i="27"/>
  <c r="L6" i="27"/>
  <c r="M6" i="27"/>
  <c r="L5" i="27"/>
  <c r="M5" i="27"/>
  <c r="G29" i="25"/>
  <c r="H29" i="25"/>
  <c r="G30" i="25"/>
  <c r="H30" i="25"/>
  <c r="G31" i="25"/>
  <c r="H31" i="25"/>
  <c r="G32" i="25"/>
  <c r="H32" i="25"/>
  <c r="G33" i="25"/>
  <c r="H33" i="25"/>
  <c r="G34" i="25"/>
  <c r="H34" i="25"/>
  <c r="H35" i="25"/>
  <c r="H37" i="25"/>
  <c r="H39" i="25"/>
  <c r="H40" i="25"/>
  <c r="H36" i="25"/>
  <c r="H38" i="25"/>
  <c r="H42" i="25"/>
  <c r="G46" i="25"/>
  <c r="H46" i="25"/>
  <c r="G47" i="25"/>
  <c r="H47" i="25"/>
  <c r="G48" i="25"/>
  <c r="H48" i="25"/>
  <c r="G49" i="25"/>
  <c r="H49" i="25"/>
  <c r="G50" i="25"/>
  <c r="H50" i="25"/>
  <c r="G51" i="25"/>
  <c r="H51" i="25"/>
  <c r="H52" i="25"/>
  <c r="H53" i="25"/>
  <c r="H54" i="25"/>
  <c r="H55" i="25"/>
  <c r="H56" i="25"/>
  <c r="H57" i="25"/>
  <c r="H59" i="25"/>
  <c r="G63" i="25"/>
  <c r="H63" i="25"/>
  <c r="G64" i="25"/>
  <c r="H64" i="25"/>
  <c r="G65" i="25"/>
  <c r="H65" i="25"/>
  <c r="G66" i="25"/>
  <c r="H66" i="25"/>
  <c r="G67" i="25"/>
  <c r="H67" i="25"/>
  <c r="G68" i="25"/>
  <c r="H68" i="25"/>
  <c r="H70" i="25"/>
  <c r="H72" i="25"/>
  <c r="H73" i="25"/>
  <c r="H74" i="25"/>
  <c r="H69" i="25"/>
  <c r="H71" i="25"/>
  <c r="H76" i="25"/>
  <c r="G12" i="25"/>
  <c r="H12" i="25"/>
  <c r="G13" i="25"/>
  <c r="H13" i="25"/>
  <c r="G14" i="25"/>
  <c r="H14" i="25"/>
  <c r="G15" i="25"/>
  <c r="H15" i="25"/>
  <c r="G16" i="25"/>
  <c r="H16" i="25"/>
  <c r="G17" i="25"/>
  <c r="H17" i="25"/>
  <c r="H18" i="25"/>
  <c r="H20" i="25"/>
  <c r="H21" i="25"/>
  <c r="H22" i="25"/>
  <c r="H23" i="25"/>
  <c r="H19" i="25"/>
  <c r="H25" i="25"/>
  <c r="D9" i="29"/>
  <c r="E9" i="29"/>
  <c r="F9" i="29"/>
  <c r="D1" i="25"/>
  <c r="C5" i="28"/>
  <c r="A28" i="28"/>
  <c r="D4" i="25"/>
  <c r="D3" i="25"/>
  <c r="D2" i="25"/>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55" i="31"/>
  <c r="N54" i="31"/>
  <c r="N56" i="31"/>
  <c r="N58" i="31"/>
  <c r="B52" i="31"/>
  <c r="B81" i="31"/>
  <c r="B15" i="31"/>
  <c r="K56" i="31"/>
  <c r="K58" i="31"/>
  <c r="B37" i="31"/>
  <c r="B44" i="31"/>
  <c r="B87" i="31"/>
  <c r="H54" i="31"/>
  <c r="H56" i="31"/>
  <c r="H58" i="31"/>
  <c r="B30" i="31"/>
  <c r="B75" i="31"/>
  <c r="H68" i="31"/>
  <c r="H59" i="31"/>
  <c r="K68" i="31"/>
  <c r="K59" i="31"/>
  <c r="N59" i="31"/>
  <c r="N68" i="31"/>
  <c r="B16" i="31"/>
  <c r="E22" i="31"/>
  <c r="E54" i="31"/>
  <c r="E56" i="31"/>
  <c r="E58" i="31"/>
  <c r="N62" i="31"/>
  <c r="O68" i="31"/>
  <c r="H62" i="31"/>
  <c r="I68" i="31"/>
  <c r="B22" i="31"/>
  <c r="C28" i="31"/>
  <c r="K62" i="31"/>
  <c r="E68" i="31"/>
  <c r="E59" i="31"/>
  <c r="E62" i="31"/>
  <c r="F68" i="31"/>
  <c r="B54" i="31"/>
  <c r="B56" i="31"/>
  <c r="B58" i="31"/>
  <c r="C17" i="31"/>
  <c r="C24" i="31"/>
  <c r="C27" i="31"/>
  <c r="C23" i="31"/>
  <c r="C26" i="31"/>
  <c r="C19" i="31"/>
  <c r="C25" i="31"/>
  <c r="C13" i="31"/>
  <c r="C15" i="31"/>
  <c r="C14" i="31"/>
  <c r="C18" i="31"/>
  <c r="C20" i="31"/>
  <c r="L68" i="31"/>
  <c r="C16" i="31"/>
  <c r="B68" i="31"/>
  <c r="B59" i="31"/>
  <c r="B62" i="31"/>
  <c r="C44" i="31"/>
  <c r="C52" i="31"/>
  <c r="C37" i="31"/>
  <c r="C30" i="31"/>
  <c r="N9" i="31"/>
  <c r="K9" i="31"/>
  <c r="H9" i="31"/>
  <c r="E9" i="31"/>
  <c r="C22" i="31"/>
  <c r="B63" i="31"/>
  <c r="C68" i="31"/>
  <c r="H63" i="31"/>
  <c r="E63" i="31"/>
  <c r="C63" i="31"/>
  <c r="N63" i="31"/>
  <c r="K63" i="31"/>
  <c r="B64" i="31"/>
  <c r="I63" i="31"/>
  <c r="H64" i="31"/>
  <c r="C64" i="31"/>
  <c r="B69" i="31"/>
  <c r="L63" i="31"/>
  <c r="K64" i="31"/>
  <c r="O63" i="31"/>
  <c r="N64" i="31"/>
  <c r="F63" i="31"/>
  <c r="E64" i="31"/>
  <c r="O64" i="31"/>
  <c r="N69" i="31"/>
  <c r="L64" i="31"/>
  <c r="K69" i="31"/>
  <c r="C69" i="31"/>
  <c r="C67" i="31"/>
  <c r="B88" i="31"/>
  <c r="B67" i="31"/>
  <c r="E69" i="31"/>
  <c r="F64" i="31"/>
  <c r="H69" i="31"/>
  <c r="I64" i="31"/>
  <c r="F69" i="31"/>
  <c r="F67" i="31"/>
  <c r="E88" i="31"/>
  <c r="E67" i="31"/>
  <c r="K88" i="31"/>
  <c r="L69" i="31"/>
  <c r="L67" i="31"/>
  <c r="K67" i="31"/>
  <c r="N88" i="31"/>
  <c r="O69" i="31"/>
  <c r="O67" i="31"/>
  <c r="N67" i="31"/>
  <c r="H88" i="31"/>
  <c r="I69" i="31"/>
  <c r="I67" i="31"/>
  <c r="H67" i="31"/>
  <c r="E53" i="33"/>
  <c r="E55" i="33"/>
  <c r="C24" i="33"/>
  <c r="E56" i="33"/>
  <c r="E65" i="33"/>
  <c r="C21" i="33"/>
  <c r="C12" i="33"/>
  <c r="B51" i="33"/>
  <c r="B53" i="33"/>
  <c r="B55" i="33"/>
  <c r="C14" i="33"/>
  <c r="C13" i="33"/>
  <c r="C20" i="33"/>
  <c r="C11" i="33"/>
  <c r="C10" i="33"/>
  <c r="C17" i="33"/>
  <c r="C22" i="33"/>
  <c r="C23" i="33"/>
  <c r="B52" i="33"/>
  <c r="C16" i="33"/>
  <c r="N65" i="33"/>
  <c r="N56" i="33"/>
  <c r="H65" i="33"/>
  <c r="H56" i="33"/>
  <c r="K53" i="33"/>
  <c r="K55" i="33"/>
  <c r="C25" i="33"/>
  <c r="C15" i="33"/>
  <c r="N59" i="33"/>
  <c r="O65" i="33"/>
  <c r="E59" i="33"/>
  <c r="F65" i="33"/>
  <c r="H59" i="33"/>
  <c r="K56" i="33"/>
  <c r="K65" i="33"/>
  <c r="B65" i="33"/>
  <c r="B56" i="33"/>
  <c r="B59" i="33"/>
  <c r="C49" i="33"/>
  <c r="C27" i="33"/>
  <c r="C34" i="33"/>
  <c r="C19" i="33"/>
  <c r="C41" i="33"/>
  <c r="C65" i="33"/>
  <c r="K59" i="33"/>
  <c r="K6" i="33"/>
  <c r="H6" i="33"/>
  <c r="N6" i="33"/>
  <c r="E6" i="33"/>
  <c r="I65" i="33"/>
  <c r="L65" i="33"/>
  <c r="B60" i="33"/>
  <c r="B61" i="33"/>
  <c r="B66" i="33"/>
  <c r="C61" i="33"/>
  <c r="K60" i="33"/>
  <c r="C60" i="33"/>
  <c r="N60" i="33"/>
  <c r="E60" i="33"/>
  <c r="H60" i="33"/>
  <c r="F60" i="33"/>
  <c r="E61" i="33"/>
  <c r="O60" i="33"/>
  <c r="N61" i="33"/>
  <c r="L60" i="33"/>
  <c r="K61" i="33"/>
  <c r="I60" i="33"/>
  <c r="H61" i="33"/>
  <c r="B86" i="33"/>
  <c r="C66" i="33"/>
  <c r="C64" i="33"/>
  <c r="C92" i="33"/>
  <c r="C85" i="33"/>
  <c r="B64" i="33"/>
  <c r="L61" i="33"/>
  <c r="K66" i="33"/>
  <c r="H66" i="33"/>
  <c r="I61" i="33"/>
  <c r="N66" i="33"/>
  <c r="O61" i="33"/>
  <c r="E66" i="33"/>
  <c r="F61" i="33"/>
  <c r="C86" i="33"/>
  <c r="B93" i="33"/>
  <c r="C93" i="33"/>
  <c r="E86" i="33"/>
  <c r="F85" i="33"/>
  <c r="F66" i="33"/>
  <c r="F64" i="33"/>
  <c r="F92" i="33"/>
  <c r="E64" i="33"/>
  <c r="N86" i="33"/>
  <c r="O66" i="33"/>
  <c r="O64" i="33"/>
  <c r="O92" i="33"/>
  <c r="O85" i="33"/>
  <c r="N64" i="33"/>
  <c r="I66" i="33"/>
  <c r="I64" i="33"/>
  <c r="H86" i="33"/>
  <c r="I85" i="33"/>
  <c r="I92" i="33"/>
  <c r="H64" i="33"/>
  <c r="K86" i="33"/>
  <c r="L92" i="33"/>
  <c r="L66" i="33"/>
  <c r="L64" i="33"/>
  <c r="L85" i="33"/>
  <c r="K64" i="33"/>
  <c r="N93" i="33"/>
  <c r="O93" i="33"/>
  <c r="O86" i="33"/>
  <c r="H93" i="33"/>
  <c r="I93" i="33"/>
  <c r="I86" i="33"/>
  <c r="K93" i="33"/>
  <c r="L93" i="33"/>
  <c r="L86" i="33"/>
  <c r="E93" i="33"/>
  <c r="F93" i="33"/>
  <c r="F8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2" authorId="0" shapeId="0" xr:uid="{6E4FFDFE-A006-FC4A-843A-CFB54564094F}">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30" authorId="0" shapeId="0" xr:uid="{D508857E-DB43-4448-BFAF-D15FB86566C5}">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7" authorId="0" shapeId="0" xr:uid="{ED49F865-D489-6541-8E61-639B785FE290}">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4" authorId="0" shapeId="0" xr:uid="{B8678477-50A1-8348-A98E-8587BC2FAFD3}">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2" authorId="0" shapeId="0" xr:uid="{AB4B33EF-E3EA-1B44-9283-32B0924B7170}">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4" authorId="0" shapeId="0" xr:uid="{37335A40-3575-2F41-ABC6-3B6AC9A7E679}">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5" authorId="0" shapeId="0" xr:uid="{23916EE3-B4C0-A64C-9FBF-1BCCE02F9F92}">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6" authorId="0" shapeId="0" xr:uid="{832B73C9-8353-644F-AF5B-826E45D87CA8}">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8" authorId="0" shapeId="0" xr:uid="{87E4C6B3-C835-D64A-8F16-CF856896C3B7}">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61" authorId="0" shapeId="0" xr:uid="{0B3E3B31-C80B-5845-8CA3-F4BCF899C31F}">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8" authorId="0" shapeId="0" xr:uid="{82135FB6-9A91-C443-BD5D-9BA88CA4C11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8" authorId="0" shapeId="0" xr:uid="{7C7DAC8B-C4FD-C14A-826E-9A95201C979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8" authorId="0" shapeId="0" xr:uid="{4E028D28-F208-AF42-AA12-2A2D7A1DD96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8" authorId="0" shapeId="0" xr:uid="{34D8E87C-550F-624E-9770-2F53C8CDDFC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8" authorId="0" shapeId="0" xr:uid="{380987F7-A473-C74A-9551-28CE168FFB7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8" authorId="0" shapeId="0" xr:uid="{BCB05A66-1CA5-AF4C-9013-9553FBB98E8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8" authorId="0" shapeId="0" xr:uid="{72FE43AC-0158-3D46-8696-42CCDA88D93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8" authorId="0" shapeId="0" xr:uid="{70639094-8845-FE4D-8652-541D140B3EC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8" authorId="0" shapeId="0" xr:uid="{83624341-369D-9844-B114-AE4ACBAB0868}">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9" authorId="0" shapeId="0" xr:uid="{E0D4C381-4B7E-BF4A-93FB-7BC304D9058D}">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9" authorId="0" shapeId="0" xr:uid="{9E0A1D35-EEFB-CE42-BD01-4BD005BD967B}">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9" authorId="0" shapeId="0" xr:uid="{4D80EBEA-6B19-2644-848C-F41D41F96752}">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9" authorId="0" shapeId="0" xr:uid="{32FB3D72-34CB-8642-A78E-A13785170E26}">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9" authorId="0" shapeId="0" xr:uid="{D1D91186-B42F-2644-97DD-94800D29A23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5" authorId="0" shapeId="0" xr:uid="{91D0815B-BD29-7F4A-BFD4-2F4645DE0EA3}">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1" authorId="0" shapeId="0" xr:uid="{81307A34-35C2-E846-8A66-983D7C1781AF}">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7" authorId="0" shapeId="0" xr:uid="{B8102C46-0778-C543-A52D-E12BD92E16C6}">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B88" authorId="0" shapeId="0" xr:uid="{A0B6C625-93A5-534E-A463-70706980BF1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E88" authorId="0" shapeId="0" xr:uid="{87A93C93-556D-8B4C-BE93-0A0EE27FF53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H88" authorId="0" shapeId="0" xr:uid="{313D1886-48E6-AA4F-A360-93785D0AD5B3}">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K88" authorId="0" shapeId="0" xr:uid="{ABA2EB47-7142-5743-A87D-86E62BA22A2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N88" authorId="0" shapeId="0" xr:uid="{CF73B553-4F5C-B04D-9084-8DD0ED64BF6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9" authorId="0" shapeId="0" xr:uid="{32EB6202-B59C-E84E-AA15-3133E102E4BB}">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27"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4"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1"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49"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1"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2" authorId="0" shapeId="0" xr:uid="{A3EB8D7E-1072-C44B-8756-9D9691DEF06E}">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3"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5"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8"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5"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5"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5"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5"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5"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5"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5"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5"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5"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6"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6"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6"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6"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6"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2"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78"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4"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85"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B85" authorId="0" shapeId="0" xr:uid="{6C3A4233-C43C-EA4D-A721-270C4DFB40B5}">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E85" authorId="0" shapeId="0" xr:uid="{89D59A1C-7C9E-C34B-8103-DFC5E82FF06F}">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H85" authorId="0" shapeId="0" xr:uid="{45F14F99-5B1B-4F43-A673-6C83A8BAE570}">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K85" authorId="0" shapeId="0" xr:uid="{9AD756DA-F396-7242-917F-7B0BE2391792}">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N85" authorId="0" shapeId="0" xr:uid="{9B1DB0D1-C157-A440-946C-74117A0F7E3A}">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Tahoma"/>
            <family val="2"/>
          </rPr>
          <t xml:space="preserve">
</t>
        </r>
        <r>
          <rPr>
            <sz val="10"/>
            <color rgb="FF000000"/>
            <rFont val="Tahoma"/>
            <family val="2"/>
          </rPr>
          <t xml:space="preserve">Die Summe muss dem Eigenleistungsanteil der ersten Teilperiode bis zur Zwischenevaluation entsprechen (ungefähr 50% der einzubringenden Eigenleistungen der Zeile 69). 
</t>
        </r>
      </text>
    </comment>
    <comment ref="A86"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B86" authorId="0" shapeId="0" xr:uid="{2467054D-6B1F-724D-9B6C-50B9AC9D30F1}">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E86" authorId="0" shapeId="0" xr:uid="{3CA80B5E-204A-AD41-99EE-3A6932724BBE}">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H86" authorId="0" shapeId="0" xr:uid="{F963D006-8197-A64B-9576-5E14A154DD87}">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K86" authorId="0" shapeId="0" xr:uid="{05B540CC-8707-B645-81C4-C70F84FBBE4C}">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N86" authorId="0" shapeId="0" xr:uid="{ED834ECB-C83C-B145-B9D5-9F104A3D8FAB}">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text>
    </comment>
    <comment ref="B92" authorId="0" shapeId="0" xr:uid="{F9AB60B2-BA00-3D48-99A3-33C960FA66E1}">
      <text>
        <r>
          <rPr>
            <b/>
            <sz val="10"/>
            <color rgb="FF000000"/>
            <rFont val="Tahoma"/>
            <family val="2"/>
          </rPr>
          <t xml:space="preserve">Total NICHT gesicherte Eigenleistungen:
</t>
        </r>
        <r>
          <rPr>
            <sz val="10"/>
            <color rgb="FF000000"/>
            <rFont val="Tahoma"/>
            <family val="2"/>
          </rPr>
          <t xml:space="preserve">
</t>
        </r>
        <r>
          <rPr>
            <sz val="10"/>
            <color rgb="FF000000"/>
            <rFont val="Tahoma"/>
            <family val="2"/>
          </rPr>
          <t>Summe der nicht gesicherten Eigenleistungen. Bitte mögliche Eigenleistungen eintragen, wo bereits Ideen bestehen oder erste Verhandlungen geführt wurden.</t>
        </r>
      </text>
    </comment>
    <comment ref="E92" authorId="0" shapeId="0" xr:uid="{7CDC0D31-8EDE-2546-B671-465528C25B51}">
      <text>
        <r>
          <rPr>
            <b/>
            <sz val="10"/>
            <color rgb="FF000000"/>
            <rFont val="Tahoma"/>
            <family val="2"/>
          </rPr>
          <t xml:space="preserve">Total NICHT gesicherte Eigenleistungen:
</t>
        </r>
        <r>
          <rPr>
            <sz val="10"/>
            <color rgb="FF000000"/>
            <rFont val="Tahoma"/>
            <family val="2"/>
          </rPr>
          <t xml:space="preserve">
</t>
        </r>
        <r>
          <rPr>
            <sz val="10"/>
            <color rgb="FF000000"/>
            <rFont val="Tahoma"/>
            <family val="2"/>
          </rPr>
          <t>Summe der nicht gesicherten Eigenleistungen. Bitte mögliche Eigenleistungen eintragen, wo bereits Ideen bestehen oder erste Verhandlungen geführt wurden.</t>
        </r>
      </text>
    </comment>
    <comment ref="H92" authorId="0" shapeId="0" xr:uid="{81A4E5C0-026C-784D-869E-7EA7F340495A}">
      <text>
        <r>
          <rPr>
            <b/>
            <sz val="10"/>
            <color rgb="FF000000"/>
            <rFont val="Tahoma"/>
            <family val="2"/>
          </rPr>
          <t xml:space="preserve">Total NICHT gesicherte Eigenleistungen:
</t>
        </r>
        <r>
          <rPr>
            <sz val="10"/>
            <color rgb="FF000000"/>
            <rFont val="Tahoma"/>
            <family val="2"/>
          </rPr>
          <t xml:space="preserve">
</t>
        </r>
        <r>
          <rPr>
            <sz val="10"/>
            <color rgb="FF000000"/>
            <rFont val="Tahoma"/>
            <family val="2"/>
          </rPr>
          <t>Summe der nicht gesicherten Eigenleistungen. Bitte mögliche Eigenleistungen eintragen, wo bereits Ideen bestehen oder erste Verhandlungen geführt wurden.</t>
        </r>
      </text>
    </comment>
    <comment ref="K92" authorId="0" shapeId="0" xr:uid="{50CDEAB0-EA1C-B843-A422-454B6EAD304A}">
      <text>
        <r>
          <rPr>
            <b/>
            <sz val="10"/>
            <color rgb="FF000000"/>
            <rFont val="Tahoma"/>
            <family val="2"/>
          </rPr>
          <t xml:space="preserve">Total NICHT gesicherte Eigenleistungen:
</t>
        </r>
        <r>
          <rPr>
            <sz val="10"/>
            <color rgb="FF000000"/>
            <rFont val="Tahoma"/>
            <family val="2"/>
          </rPr>
          <t xml:space="preserve">
</t>
        </r>
        <r>
          <rPr>
            <sz val="10"/>
            <color rgb="FF000000"/>
            <rFont val="Tahoma"/>
            <family val="2"/>
          </rPr>
          <t>Summe der nicht gesicherten Eigenleistungen. Bitte mögliche Eigenleistungen eintragen, wo bereits Ideen bestehen oder erste Verhandlungen geführt wurden.</t>
        </r>
      </text>
    </comment>
    <comment ref="N92" authorId="0" shapeId="0" xr:uid="{566F45F9-4679-A149-975C-A7BFD33384B0}">
      <text>
        <r>
          <rPr>
            <b/>
            <sz val="10"/>
            <color rgb="FF000000"/>
            <rFont val="Tahoma"/>
            <family val="2"/>
          </rPr>
          <t xml:space="preserve">Total NICHT gesicherte Eigenleistungen:
</t>
        </r>
        <r>
          <rPr>
            <sz val="10"/>
            <color rgb="FF000000"/>
            <rFont val="Tahoma"/>
            <family val="2"/>
          </rPr>
          <t xml:space="preserve">
</t>
        </r>
        <r>
          <rPr>
            <sz val="10"/>
            <color rgb="FF000000"/>
            <rFont val="Tahoma"/>
            <family val="2"/>
          </rPr>
          <t>Summe der nicht gesicherten Eigenleistungen. Bitte mögliche Eigenleistungen eintragen, wo bereits Ideen bestehen oder erste Verhandlungen geführt wurden.</t>
        </r>
      </text>
    </comment>
    <comment ref="B93" authorId="0" shapeId="0" xr:uid="{065E873B-59DC-6049-9019-3084E71A78FA}">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Dieses Feld muss zwingend auf null kommen, damit nachgewiesen werden kann, dass genügend Eigenleistungen vorhanden ist.
</t>
        </r>
      </text>
    </comment>
    <comment ref="E93" authorId="0" shapeId="0" xr:uid="{AEBB8EB3-1F1F-4547-909F-FBB1A53FF39B}">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Dieses Feld muss zwingend auf null kommen, damit nachgewiesen werden kann, dass genügend Eigenleistungen vorhanden ist.
</t>
        </r>
      </text>
    </comment>
    <comment ref="H93" authorId="0" shapeId="0" xr:uid="{E9746FCB-A5B8-0244-B173-CE6F81127CCE}">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Dieses Feld muss zwingend auf null kommen, damit nachgewiesen werden kann, dass genügend Eigenleistungen vorhanden ist.
</t>
        </r>
      </text>
    </comment>
    <comment ref="K93" authorId="0" shapeId="0" xr:uid="{47469567-F97A-504B-B39F-4F4F6CE2BE05}">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Dieses Feld muss zwingend auf null kommen, damit nachgewiesen werden kann, dass genügend Eigenleistungen vorhanden ist.
</t>
        </r>
      </text>
    </comment>
    <comment ref="N93" authorId="0" shapeId="0" xr:uid="{4743ACE2-EBB8-F94D-8C6E-357264678DC1}">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Dieses Feld muss zwingend auf null kommen, damit nachgewiesen werden kann, dass genügend Eigenleistungen vorhanden ist.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11"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sz val="10"/>
            <color rgb="FF000000"/>
            <rFont val="+mn-lt"/>
            <charset val="1"/>
          </rPr>
          <t xml:space="preserve">Prof.: 90 CHF
</t>
        </r>
        <r>
          <rPr>
            <sz val="10"/>
            <color rgb="FF000000"/>
            <rFont val="+mn-lt"/>
            <charset val="1"/>
          </rPr>
          <t xml:space="preserve">Doz.: 90 CHF
</t>
        </r>
        <r>
          <rPr>
            <sz val="10"/>
            <color rgb="FF000000"/>
            <rFont val="+mn-lt"/>
            <charset val="1"/>
          </rPr>
          <t xml:space="preserve">Wima: 70 CHF
</t>
        </r>
        <r>
          <rPr>
            <sz val="10"/>
            <color rgb="FF000000"/>
            <rFont val="+mn-lt"/>
            <charset val="1"/>
          </rPr>
          <t xml:space="preserve">Wiss. Assistierende: 40 CHF
</t>
        </r>
        <r>
          <rPr>
            <sz val="10"/>
            <color rgb="FF000000"/>
            <rFont val="+mn-lt"/>
            <charset val="1"/>
          </rPr>
          <t xml:space="preserve">ATP (undifferenziert): 55 CHF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11"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sz val="10"/>
            <color rgb="FF000000"/>
            <rFont val="+mn-lt"/>
            <charset val="1"/>
          </rPr>
          <t>Es gelten folgende Stunden-Sätze (und diese werden mit 1'900 Std multipliziert):</t>
        </r>
        <r>
          <rPr>
            <sz val="10"/>
            <color rgb="FF000000"/>
            <rFont val="+mn-lt"/>
            <charset val="1"/>
          </rPr>
          <t xml:space="preserve">
</t>
        </r>
        <r>
          <rPr>
            <sz val="10"/>
            <color rgb="FF000000"/>
            <rFont val="+mn-lt"/>
            <charset val="1"/>
          </rPr>
          <t>Prof.:</t>
        </r>
        <r>
          <rPr>
            <sz val="10"/>
            <color rgb="FF000000"/>
            <rFont val="+mn-lt"/>
            <charset val="1"/>
          </rPr>
          <t xml:space="preserve"> </t>
        </r>
        <r>
          <rPr>
            <sz val="10"/>
            <color rgb="FF000000"/>
            <rFont val="+mn-lt"/>
            <charset val="1"/>
          </rPr>
          <t xml:space="preserve">90 CHF
</t>
        </r>
        <r>
          <rPr>
            <sz val="10"/>
            <color rgb="FF000000"/>
            <rFont val="+mn-lt"/>
            <charset val="1"/>
          </rPr>
          <t xml:space="preserve">Doz.: 90 CHF
</t>
        </r>
        <r>
          <rPr>
            <sz val="10"/>
            <color rgb="FF000000"/>
            <rFont val="+mn-lt"/>
            <charset val="1"/>
          </rPr>
          <t>Wima:</t>
        </r>
        <r>
          <rPr>
            <sz val="10"/>
            <color rgb="FF000000"/>
            <rFont val="+mn-lt"/>
            <charset val="1"/>
          </rPr>
          <t xml:space="preserve"> </t>
        </r>
        <r>
          <rPr>
            <sz val="10"/>
            <color rgb="FF000000"/>
            <rFont val="+mn-lt"/>
            <charset val="1"/>
          </rPr>
          <t xml:space="preserve">70 CHF
</t>
        </r>
        <r>
          <rPr>
            <sz val="10"/>
            <color rgb="FF000000"/>
            <rFont val="+mn-lt"/>
            <charset val="1"/>
          </rPr>
          <t xml:space="preserve">Wiss. Assistierende: 40 CHF
</t>
        </r>
        <r>
          <rPr>
            <sz val="10"/>
            <color rgb="FF000000"/>
            <rFont val="+mn-lt"/>
            <charset val="1"/>
          </rPr>
          <t>ATP (undifferenziert):</t>
        </r>
        <r>
          <rPr>
            <sz val="10"/>
            <color rgb="FF000000"/>
            <rFont val="+mn-lt"/>
            <charset val="1"/>
          </rPr>
          <t xml:space="preserve"> </t>
        </r>
        <r>
          <rPr>
            <sz val="10"/>
            <color rgb="FF000000"/>
            <rFont val="+mn-lt"/>
            <charset val="1"/>
          </rPr>
          <t>55 CHF</t>
        </r>
        <r>
          <rPr>
            <sz val="10"/>
            <color rgb="FF000000"/>
            <rFont val="+mn-lt"/>
            <charset val="1"/>
          </rPr>
          <t xml:space="preserve">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B28"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28"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28"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28"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42"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C45"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DROP-DOWN der Personalkategorie gemäss Vorgaben ZHAW.</t>
        </r>
      </text>
    </comment>
    <comment ref="D45"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text>
    </comment>
    <comment ref="G45"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45"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59"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(Zeilen 8 bis 11).
</t>
        </r>
      </text>
    </comment>
    <comment ref="C62"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62"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Der "Beschäftigungs-Grad" des Mitarbeiters im Projekt in %.</t>
        </r>
        <r>
          <rPr>
            <sz val="10"/>
            <color rgb="FF000000"/>
            <rFont val="+mn-lt"/>
            <charset val="1"/>
          </rPr>
          <t xml:space="preserve">
</t>
        </r>
      </text>
    </comment>
    <comment ref="F62"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Die Beschäftigungs-Dauer des Mitarbeiters in Monaten.</t>
        </r>
        <r>
          <rPr>
            <sz val="10"/>
            <color rgb="FF000000"/>
            <rFont val="+mn-lt"/>
            <charset val="1"/>
          </rPr>
          <t xml:space="preserve">
</t>
        </r>
      </text>
    </comment>
    <comment ref="G62"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62"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Die Jahreskosten im Verhältnis des ausgewählten Beschäftigungs-Grades und der Anzahl Monate.</t>
        </r>
        <r>
          <rPr>
            <sz val="10"/>
            <color rgb="FF000000"/>
            <rFont val="+mn-lt"/>
            <charset val="1"/>
          </rPr>
          <t xml:space="preserve">
</t>
        </r>
      </text>
    </comment>
    <comment ref="A76"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List>
</comments>
</file>

<file path=xl/sharedStrings.xml><?xml version="1.0" encoding="utf-8"?>
<sst xmlns="http://schemas.openxmlformats.org/spreadsheetml/2006/main" count="841" uniqueCount="404">
  <si>
    <t>Sachkosten</t>
  </si>
  <si>
    <t>in %</t>
  </si>
  <si>
    <t>Overhead</t>
  </si>
  <si>
    <t>DETAIL</t>
  </si>
  <si>
    <t>CHF</t>
  </si>
  <si>
    <t>Projektleiter</t>
  </si>
  <si>
    <t>TOTAL SACHKOSTEN</t>
  </si>
  <si>
    <t>TOTAL SUBCONTRACTING</t>
  </si>
  <si>
    <t>TOTAL PRAXISPARTNER</t>
  </si>
  <si>
    <t>Praxispartner</t>
  </si>
  <si>
    <t>Laufzeit</t>
  </si>
  <si>
    <t>TOTAL PERSONAL INTERN</t>
  </si>
  <si>
    <t>…</t>
  </si>
  <si>
    <t>zum selber beschriften und ausfüllen</t>
  </si>
  <si>
    <t xml:space="preserve">Bei Anlagen klären ob diese bereits HS-intern verfügbar sind. </t>
  </si>
  <si>
    <t>GESAMTPROJEKTKOSTEN</t>
  </si>
  <si>
    <t>ERFORDERLICHES MATCHING FUNDS TOTAL</t>
  </si>
  <si>
    <t>Cash Zuwendung durch Praxispartner (zusätzlich zur In-Kind Leistung)</t>
  </si>
  <si>
    <t>Cash Zuwendung durch Oranisationseinheit (z.B. Überbleibsel aus Fund eines anderen Projektes)</t>
  </si>
  <si>
    <t>Benutzung eines Projektgewinnes eines thematisch vergleichbaren Projektes.</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</si>
  <si>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</si>
  <si>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</si>
  <si>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</si>
  <si>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</si>
  <si>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</si>
  <si>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</si>
  <si>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</si>
  <si>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</si>
  <si>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</si>
  <si>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</si>
  <si>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</si>
  <si>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</si>
  <si>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</si>
  <si>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phzh</t>
  </si>
  <si>
    <t>Auflösung von Reserven</t>
  </si>
  <si>
    <t>Umschichtung aus bestehenden Erträgen</t>
  </si>
  <si>
    <t>Differenz</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</si>
  <si>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</si>
  <si>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</si>
  <si>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</si>
  <si>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</si>
  <si>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</si>
  <si>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</si>
  <si>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</si>
  <si>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</si>
  <si>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</si>
  <si>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</si>
  <si>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</si>
  <si>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</si>
  <si>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</si>
  <si>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</si>
  <si>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</si>
  <si>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</si>
  <si>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</si>
  <si>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</si>
  <si>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</si>
  <si>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</si>
  <si>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z.B. Programmierung</t>
  </si>
  <si>
    <t>z.B. Beratungshonorar</t>
  </si>
  <si>
    <t>z.B. Webpage</t>
  </si>
  <si>
    <t>z.B. externer Event (läuft über Event-Agentur)</t>
  </si>
  <si>
    <t>z.B. Laptops</t>
  </si>
  <si>
    <t>z.B. Drucker</t>
  </si>
  <si>
    <t>Projekt-Bezeichnung:</t>
  </si>
  <si>
    <t>Antragsteller (Name, HS):</t>
  </si>
  <si>
    <t>beteiligte Hochschulen</t>
  </si>
  <si>
    <t>Laufzeit:</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</si>
  <si>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</si>
  <si>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</si>
  <si>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</si>
  <si>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</si>
  <si>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</si>
  <si>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</si>
  <si>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</si>
  <si>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</si>
  <si>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</si>
  <si>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</si>
  <si>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</si>
  <si>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</si>
  <si>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</si>
  <si>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</si>
  <si>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</si>
  <si>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</si>
  <si>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</si>
  <si>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</si>
  <si>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</si>
  <si>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</si>
  <si>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</si>
  <si>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</si>
  <si>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</si>
  <si>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</si>
  <si>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</si>
  <si>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</si>
  <si>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</si>
  <si>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</si>
  <si>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</si>
  <si>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</si>
  <si>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</si>
  <si>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</si>
  <si>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</si>
  <si>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</si>
  <si>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</si>
  <si>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</si>
  <si>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</si>
  <si>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</si>
  <si>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</si>
  <si>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</si>
  <si>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</si>
  <si>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</si>
  <si>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TOTAL PERSONALKOSTEN ZHdK</t>
  </si>
  <si>
    <t>Linien einfügen: Letzte Linie markieren und mit 'ctrl c' und 'ctrl +' eine weitere einfügen</t>
  </si>
  <si>
    <t>TOTAL PERSONALKOSTEN UZH</t>
  </si>
  <si>
    <t>TOTAL PERSONALKOSTEN ZHAW</t>
  </si>
  <si>
    <t>TOTAL PERSONALKOSTEN PHZH</t>
  </si>
  <si>
    <t>Besch-Grad</t>
  </si>
  <si>
    <t>Projekt-Bezeichnung</t>
  </si>
  <si>
    <t>Antragsteller (Name, HS)</t>
  </si>
  <si>
    <t>zusätzliche Linien: Letzte Linie markieren und mit 'ctrl c' und 'ctrl +'  einfügen</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</si>
  <si>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</si>
  <si>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</si>
  <si>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</si>
  <si>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</si>
  <si>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</si>
  <si>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</si>
  <si>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</si>
  <si>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</si>
  <si>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</si>
  <si>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</si>
  <si>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</si>
  <si>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</si>
  <si>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</si>
  <si>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</si>
  <si>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</si>
  <si>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</si>
  <si>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</si>
  <si>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</si>
  <si>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</si>
  <si>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</si>
  <si>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</si>
  <si>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</si>
  <si>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</si>
  <si>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</si>
  <si>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</si>
  <si>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</si>
  <si>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</si>
  <si>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</si>
  <si>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</si>
  <si>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</si>
  <si>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</si>
  <si>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</si>
  <si>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</si>
  <si>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</si>
  <si>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</si>
  <si>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</si>
  <si>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</si>
  <si>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</si>
  <si>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</si>
  <si>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</si>
  <si>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</si>
  <si>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</si>
  <si>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</si>
  <si>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</si>
  <si>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</si>
  <si>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wird vom Blatt "Personalkosten" direkt übernommen</t>
  </si>
  <si>
    <t>KALKULATION PERSONALKOSTEN:</t>
  </si>
  <si>
    <t>Damit die Kosten nachvollziehbar sind, können in den Kommentarspalten Details angegeben werden.</t>
  </si>
  <si>
    <t>In diesen Zeilen können die Jahreskosten manuell eingegeben werden.</t>
  </si>
  <si>
    <t>kann beliebig ausgefüllt werden.</t>
  </si>
  <si>
    <t>Personal Kosten</t>
  </si>
  <si>
    <t>manuelle Eingabe: Wie macht dies der Forscher? Std-Sätze? Jahreslohn?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</si>
  <si>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</si>
  <si>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</si>
  <si>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</si>
  <si>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</si>
  <si>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</si>
  <si>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</si>
  <si>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</si>
  <si>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</si>
  <si>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</si>
  <si>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</si>
  <si>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</si>
  <si>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</si>
  <si>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</si>
  <si>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</si>
  <si>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</si>
  <si>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</si>
  <si>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</si>
  <si>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</si>
  <si>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</si>
  <si>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</si>
  <si>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</si>
  <si>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</si>
  <si>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</si>
  <si>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</si>
  <si>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</si>
  <si>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</si>
  <si>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</si>
  <si>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</si>
  <si>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</si>
  <si>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</si>
  <si>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</si>
  <si>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</si>
  <si>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</si>
  <si>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</si>
  <si>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</si>
  <si>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</si>
  <si>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</si>
  <si>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</si>
  <si>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</si>
  <si>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</si>
  <si>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</si>
  <si>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Das Blatt wurde gesperrt und mit einem Passwort geschützt. Orange markierte Zellen können hingegen ausgefüllt werden.</t>
  </si>
  <si>
    <t>Antragsteller*in (Name, HS)</t>
  </si>
  <si>
    <t>SNF ist mit Istlöhnen</t>
  </si>
  <si>
    <t>std</t>
  </si>
  <si>
    <t>Wochenb</t>
  </si>
  <si>
    <t>Wochen Ferien</t>
  </si>
  <si>
    <t>Feiertage</t>
  </si>
  <si>
    <t>4*42 Selbstausbildungszeit wird noch abgezogen</t>
  </si>
  <si>
    <t>Arbeitstage</t>
  </si>
  <si>
    <t>Einzubringende Eigenleistungen</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</si>
  <si>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</si>
  <si>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</si>
  <si>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</si>
  <si>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</si>
  <si>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</si>
  <si>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</si>
  <si>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</si>
  <si>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</si>
  <si>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</si>
  <si>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</si>
  <si>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Kommentar </t>
    </r>
    <r>
      <rPr>
        <b/>
        <sz val="8"/>
        <color theme="1"/>
        <rFont val="Helvetica"/>
        <family val="2"/>
      </rPr>
      <t>(können nach belieben überschrieben werden)</t>
    </r>
  </si>
  <si>
    <t>Diese Spaltentrennung ist erforderlich, damit die Finanzierung pro Hochschule separat ersichtlich ist.</t>
  </si>
  <si>
    <t>Std</t>
  </si>
  <si>
    <t>Std-Satz</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</si>
  <si>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</si>
  <si>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</si>
  <si>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</si>
  <si>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</si>
  <si>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</si>
  <si>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</si>
  <si>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</si>
  <si>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</si>
  <si>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</si>
  <si>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</si>
  <si>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</si>
  <si>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</si>
  <si>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</si>
  <si>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</si>
  <si>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</si>
  <si>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</si>
  <si>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</si>
  <si>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</si>
  <si>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</si>
  <si>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</si>
  <si>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</si>
  <si>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</si>
  <si>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</si>
  <si>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</si>
  <si>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</si>
  <si>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</si>
  <si>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Kalkulationsschema PHZH</t>
  </si>
  <si>
    <t>Kalkulationsschema UZH</t>
  </si>
  <si>
    <t>Kalkulationsschema ZHAW</t>
  </si>
  <si>
    <t>Kalkulationsschema ZHdK</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</si>
  <si>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</si>
  <si>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</si>
  <si>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</si>
  <si>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</si>
  <si>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</si>
  <si>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</si>
  <si>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</si>
  <si>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</si>
  <si>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</si>
  <si>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</si>
  <si>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</si>
  <si>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</si>
  <si>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</si>
  <si>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</si>
  <si>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</si>
  <si>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</si>
  <si>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</si>
  <si>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</si>
  <si>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</si>
  <si>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</si>
  <si>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</si>
  <si>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</si>
  <si>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</si>
  <si>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</si>
  <si>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</si>
  <si>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</si>
  <si>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</si>
  <si>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</si>
  <si>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</si>
  <si>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</si>
  <si>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</si>
  <si>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</si>
  <si>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</si>
  <si>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</si>
  <si>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</si>
  <si>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</si>
  <si>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</si>
  <si>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</si>
  <si>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</si>
  <si>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</si>
  <si>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</si>
  <si>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</si>
  <si>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</si>
  <si>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</si>
  <si>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</si>
  <si>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</si>
  <si>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</si>
  <si>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</si>
  <si>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</si>
  <si>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</si>
  <si>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</si>
  <si>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</si>
  <si>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</si>
  <si>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</si>
  <si>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</si>
  <si>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</si>
  <si>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</si>
  <si>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</si>
  <si>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</si>
  <si>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</si>
  <si>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</si>
  <si>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</si>
  <si>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</si>
  <si>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</si>
  <si>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</si>
  <si>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--&gt; somit ist bei einem gewählten Beschäftigungsgrad von 100% das Pensum von 60% die Basis.</t>
  </si>
  <si>
    <t>3) Post-Docs:</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</si>
  <si>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</si>
  <si>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</si>
  <si>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</si>
  <si>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GEFORDERTE DIZH GELDER (50% DER GPK)</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</si>
  <si>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</si>
  <si>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</si>
  <si>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</si>
  <si>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</si>
  <si>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</si>
  <si>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</si>
  <si>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</si>
  <si>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</si>
  <si>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</si>
  <si>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</si>
  <si>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</si>
  <si>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</si>
  <si>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</si>
  <si>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</si>
  <si>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</si>
  <si>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</si>
  <si>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</si>
  <si>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</si>
  <si>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</si>
  <si>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</si>
  <si>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</si>
  <si>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</si>
  <si>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</si>
  <si>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</si>
  <si>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</si>
  <si>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</si>
  <si>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</si>
  <si>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</si>
  <si>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</si>
  <si>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</si>
  <si>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</si>
  <si>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Der Overhead-Zuschlag gilt auf Ebene des einzelnen Projektes, also ein fixer kalkulatorischer Aufschlag pro Projekt.</t>
  </si>
  <si>
    <t>Insgesamt fallen in einem Projekt 25% Overhead auf den Primärmitteln und 20% von den Gesamtprojektkosten (inklusive Overhead) - unabhängig vom Finanzierungssplit.</t>
  </si>
  <si>
    <t>Für jede beteiligte Hochschule gibt es separate Spalten: PHZH: Spalte E; UZH: Spalte H; ZHAW: Spalte K; ZHdK: Spalte N.</t>
  </si>
  <si>
    <t>Lohnklasse 10. Lohnstufen 03-11. Ergibt Mittelwert von CHF 77'401 für einen Jahreslohn mit 100% Pensum (inkl. 18 % Sozialleistungen).</t>
  </si>
  <si>
    <t>Lohnklasse 10. Lohnstufen 03-11. Ergibt Mittelwert von CHF 89'656 für einen Jahreslohn mit 100% Pensum (inkl. 18 % Sozialleistungen).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</si>
  <si>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</si>
  <si>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</si>
  <si>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</si>
  <si>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</si>
  <si>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Lohnklasse 18 mit Lohnstufe 03. Ergibt einen Jahreslohn (inkl. 18 % Sozialleistungen) von CHF 113'263 mit 100% Pensum.</t>
  </si>
  <si>
    <t>Hilfassistenzen ohne Bachelor:</t>
  </si>
  <si>
    <t>Hilfassistenzen mit Bachelor:</t>
  </si>
  <si>
    <t>Alle Felder in Spalte A (Zeilen 18 bis 23) können beliebig überschrieben und bezeichnet werden. Bitte möglichst genaue und gut nachvollziehbare Bezeichnungen angeben.</t>
  </si>
  <si>
    <t>= GESAMTPROJEKTKOSTEN inkl. OH: 100%</t>
  </si>
  <si>
    <t>Die Auflösung von Reserven ist in der Regel auf Stufe Hochschul-Leitung zu bestimmen.</t>
  </si>
  <si>
    <r>
      <t xml:space="preserve">Zahlen können in </t>
    </r>
    <r>
      <rPr>
        <b/>
        <i/>
        <sz val="12"/>
        <color theme="1"/>
        <rFont val="Helvetica"/>
        <family val="2"/>
      </rPr>
      <t>hell orangen</t>
    </r>
    <r>
      <rPr>
        <sz val="12"/>
        <color theme="1"/>
        <rFont val="Helvetica"/>
        <family val="2"/>
      </rPr>
      <t xml:space="preserve"> Felder eingegeben werden.</t>
    </r>
  </si>
  <si>
    <r>
      <t xml:space="preserve">Zahlen können in </t>
    </r>
    <r>
      <rPr>
        <b/>
        <i/>
        <sz val="12"/>
        <color theme="1"/>
        <rFont val="Helvetica"/>
        <family val="2"/>
      </rPr>
      <t>hell grünen</t>
    </r>
    <r>
      <rPr>
        <sz val="12"/>
        <color theme="1"/>
        <rFont val="Helvetica"/>
        <family val="2"/>
      </rPr>
      <t xml:space="preserve"> Felder eingegeben werden.</t>
    </r>
  </si>
  <si>
    <t>PHZH-</t>
  </si>
  <si>
    <t>ANTEIL</t>
  </si>
  <si>
    <t>ZHAW-</t>
  </si>
  <si>
    <t>ZHdK-</t>
  </si>
  <si>
    <t>--&gt; alle anderen Felder sind für Eingaben gesperrt.</t>
  </si>
  <si>
    <t>Projekt-Start (TT.MM.JJ)</t>
  </si>
  <si>
    <t>Laufzeit in Monaten</t>
  </si>
  <si>
    <t>End-Datum</t>
  </si>
  <si>
    <t>TOTAL bis ZWISCHENBERICHT</t>
  </si>
  <si>
    <t>Fehlende Eigenleistungen</t>
  </si>
  <si>
    <t>TOTAL GESICHERTE EIGENLEISTUNGEN</t>
  </si>
  <si>
    <t>Auflösung von Reserven (gesichert)</t>
  </si>
  <si>
    <t>Umschichtung aus bestehenden Erträgen (gesichert)</t>
  </si>
  <si>
    <t>Eingeworbene/einzuwerbende Drittmittel (gesichert)</t>
  </si>
  <si>
    <t>Fehlende / nicht gesicherte Eigenleistungen</t>
  </si>
  <si>
    <t>Total nicht gesicherte Eigenleistungen</t>
  </si>
  <si>
    <r>
      <rPr>
        <sz val="12"/>
        <color theme="1"/>
        <rFont val="Helvetica"/>
        <family val="2"/>
      </rPr>
      <t xml:space="preserve">Beantragte DIZH Gelder müssen mit mindestens 50% Eigenleistungs-Anteil gedeckt sein. Davon sind 20% fix Overhead --&gt;30% sind selber einzubringen. </t>
    </r>
    <r>
      <rPr>
        <sz val="12"/>
        <color rgb="FF000000"/>
        <rFont val="Helvetica"/>
        <family val="2"/>
      </rPr>
      <t>(siehe Auszug aus Konzept).</t>
    </r>
  </si>
  <si>
    <t>Finanzierungsnachweise der Gesamt-Projektkosten: Aufgeteilt auf DIZH Sonderkredit und einzubringende Eigenleistungen (EL) der Hochschulen (erforderliches Matching Fund).</t>
  </si>
  <si>
    <t>Bei der Zwischenevaluation müssen die EL für die zweite Periode gesichert sein und ein Finanzplan für die Weiterführung über mind. zwei Jahre nach Ablauf der Förderung vorgelegt werden.</t>
  </si>
  <si>
    <t>Gemäss "Ausschreibung Struktur-Call" müssen die Eigenleistungen der ersten Teilperiode (also mind. 50%) gesichert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</si>
</sst>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 numFmtId="171" formatCode="dd/mm/yyyy;@"/>
  </numFmts>
  <fonts count="55">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
      <patternFill patternType="solid">
        <fgColor theme="5" tint="0.39997558519241921"/>
        <bgColor indexed="64"/>
      </patternFill>
    </fill>
    <fill>
      <patternFill patternType="solid">
        <fgColor theme="9" tint="0.39997558519241921"/>
        <bgColor indexed="64"/>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74">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0" fontId="46" fillId="0" borderId="0" xfId="0" applyFont="1" applyAlignment="1">
      <alignment horizontal="center" textRotation="90"/>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0" borderId="0" xfId="0" applyFont="1" applyBorder="1"/>
    <xf numFmtId="0" fontId="46" fillId="5" borderId="1" xfId="0" applyFont="1" applyFill="1" applyBorder="1" applyProtection="1">
      <protection locked="0"/>
    </xf>
    <xf numFmtId="164" fontId="46" fillId="5"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0" fontId="45" fillId="9" borderId="1" xfId="0" applyFont="1" applyFill="1" applyBorder="1" applyProtection="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44" fillId="0" borderId="0" xfId="0" applyFont="1"/>
    <xf numFmtId="0" fontId="36" fillId="9" borderId="0" xfId="0" applyFont="1" applyFill="1"/>
    <xf numFmtId="0" fontId="47" fillId="16" borderId="8" xfId="0" applyFont="1" applyFill="1" applyBorder="1"/>
    <xf numFmtId="164" fontId="37" fillId="16" borderId="7" xfId="1" applyNumberFormat="1" applyFont="1" applyFill="1" applyBorder="1"/>
    <xf numFmtId="0" fontId="37" fillId="16" borderId="6" xfId="0" applyFont="1" applyFill="1" applyBorder="1"/>
    <xf numFmtId="9" fontId="37" fillId="16" borderId="6" xfId="2" applyFont="1" applyFill="1" applyBorder="1" applyAlignment="1">
      <alignment horizontal="center"/>
    </xf>
    <xf numFmtId="0" fontId="46" fillId="12" borderId="2" xfId="0" applyFont="1" applyFill="1" applyBorder="1" applyProtection="1">
      <protection locked="0"/>
    </xf>
    <xf numFmtId="164" fontId="36" fillId="12" borderId="47" xfId="1" applyNumberFormat="1" applyFont="1" applyFill="1" applyBorder="1" applyProtection="1">
      <protection locked="0"/>
    </xf>
    <xf numFmtId="0" fontId="45" fillId="12" borderId="1" xfId="0" applyFont="1" applyFill="1" applyBorder="1" applyProtection="1">
      <protection locked="0"/>
    </xf>
    <xf numFmtId="0" fontId="37" fillId="17" borderId="6" xfId="0" applyFont="1" applyFill="1" applyBorder="1"/>
    <xf numFmtId="164" fontId="37" fillId="17" borderId="7" xfId="1" applyNumberFormat="1" applyFont="1" applyFill="1" applyBorder="1"/>
    <xf numFmtId="9" fontId="37" fillId="17" borderId="6" xfId="2" applyFont="1" applyFill="1" applyBorder="1" applyAlignment="1">
      <alignment horizontal="center"/>
    </xf>
    <xf numFmtId="164" fontId="37" fillId="17" borderId="48" xfId="1" applyNumberFormat="1" applyFont="1" applyFill="1" applyBorder="1"/>
    <xf numFmtId="0" fontId="47" fillId="17" borderId="8" xfId="0" applyFont="1" applyFill="1" applyBorder="1"/>
    <xf numFmtId="0" fontId="46" fillId="12" borderId="0" xfId="4" applyFont="1" applyFill="1"/>
    <xf numFmtId="0" fontId="36" fillId="12" borderId="0" xfId="0" applyFont="1" applyFill="1"/>
    <xf numFmtId="0" fontId="36" fillId="12" borderId="46" xfId="0" applyFont="1" applyFill="1" applyBorder="1"/>
    <xf numFmtId="0" fontId="46" fillId="5" borderId="0" xfId="4" applyFont="1" applyFill="1"/>
    <xf numFmtId="0" fontId="36" fillId="5" borderId="46" xfId="0" applyFont="1" applyFill="1" applyBorder="1"/>
    <xf numFmtId="0" fontId="36" fillId="5" borderId="0" xfId="0" applyFont="1" applyFill="1"/>
    <xf numFmtId="0" fontId="36" fillId="2" borderId="0" xfId="0" applyFont="1" applyFill="1"/>
    <xf numFmtId="0" fontId="47" fillId="16" borderId="1" xfId="0" applyFont="1" applyFill="1" applyBorder="1"/>
    <xf numFmtId="164" fontId="47" fillId="16" borderId="1" xfId="1" applyNumberFormat="1" applyFont="1" applyFill="1" applyBorder="1" applyProtection="1"/>
    <xf numFmtId="0" fontId="46" fillId="12" borderId="1" xfId="0" applyFont="1" applyFill="1" applyBorder="1" applyProtection="1">
      <protection locked="0"/>
    </xf>
    <xf numFmtId="164" fontId="46" fillId="12" borderId="1" xfId="1" applyNumberFormat="1" applyFont="1" applyFill="1" applyBorder="1" applyProtection="1">
      <protection locked="0"/>
    </xf>
    <xf numFmtId="0" fontId="47" fillId="17" borderId="1" xfId="0" applyFont="1" applyFill="1" applyBorder="1"/>
    <xf numFmtId="164" fontId="47" fillId="17" borderId="1" xfId="1" applyNumberFormat="1" applyFont="1" applyFill="1" applyBorder="1" applyProtection="1"/>
    <xf numFmtId="164" fontId="46" fillId="2" borderId="1" xfId="1" applyNumberFormat="1" applyFont="1" applyFill="1" applyBorder="1" applyProtection="1"/>
    <xf numFmtId="0" fontId="36" fillId="12" borderId="0" xfId="0" applyFont="1" applyFill="1" applyAlignment="1">
      <alignment vertical="center"/>
    </xf>
    <xf numFmtId="164" fontId="36" fillId="12" borderId="0" xfId="1" applyNumberFormat="1" applyFont="1" applyFill="1"/>
    <xf numFmtId="164" fontId="36" fillId="12" borderId="0" xfId="1" applyNumberFormat="1" applyFont="1" applyFill="1" applyAlignment="1">
      <alignment horizontal="center"/>
    </xf>
    <xf numFmtId="0" fontId="0" fillId="0" borderId="0" xfId="0" quotePrefix="1"/>
    <xf numFmtId="170" fontId="53" fillId="5" borderId="1" xfId="0" applyNumberFormat="1" applyFont="1" applyFill="1" applyBorder="1" applyProtection="1">
      <protection locked="0"/>
    </xf>
    <xf numFmtId="171" fontId="53" fillId="5" borderId="1" xfId="0" applyNumberFormat="1" applyFont="1" applyFill="1" applyBorder="1" applyProtection="1">
      <protection locked="0"/>
    </xf>
    <xf numFmtId="171" fontId="53" fillId="16" borderId="1" xfId="0" applyNumberFormat="1" applyFont="1" applyFill="1" applyBorder="1" applyProtection="1">
      <protection locked="0"/>
    </xf>
    <xf numFmtId="0" fontId="38" fillId="0" borderId="0" xfId="8" applyFont="1" applyFill="1" applyBorder="1" applyAlignment="1">
      <alignment horizontal="left"/>
    </xf>
    <xf numFmtId="0" fontId="46" fillId="0" borderId="17" xfId="0" applyFont="1" applyBorder="1" applyAlignment="1">
      <alignment horizontal="center" textRotation="90"/>
    </xf>
    <xf numFmtId="0" fontId="44" fillId="16" borderId="0" xfId="0" applyFont="1" applyFill="1" applyBorder="1" applyAlignment="1" applyProtection="1">
      <alignment horizontal="center"/>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52"/>
  <sheetViews>
    <sheetView showGridLines="0" topLeftCell="A192" zoomScale="140" zoomScaleNormal="140" workbookViewId="0">
      <selection activeCell="E212" sqref="E212"/>
    </sheetView>
  </sheetViews>
  <sheetFormatPr baseColWidth="10" defaultRowHeight="16"/>
  <cols>
    <col min="1" max="1" width="3.6640625" style="96" customWidth="1"/>
    <col min="2" max="16384" width="10.83203125" style="96"/>
  </cols>
  <sheetData>
    <row r="1" spans="1:14">
      <c r="A1" s="98" t="s">
        <v>366</v>
      </c>
      <c r="B1" s="95"/>
      <c r="C1" s="95"/>
      <c r="D1" s="95"/>
      <c r="E1" s="95"/>
      <c r="F1" s="95"/>
      <c r="G1" s="95"/>
      <c r="H1" s="95"/>
      <c r="I1" s="95"/>
      <c r="J1" s="95"/>
      <c r="K1" s="95"/>
      <c r="L1" s="95"/>
      <c r="M1" s="95"/>
      <c r="N1" s="95"/>
    </row>
    <row r="2" spans="1:14">
      <c r="A2" s="97"/>
    </row>
    <row r="3" spans="1:14">
      <c r="A3" s="98" t="s">
        <v>155</v>
      </c>
      <c r="B3" s="95"/>
      <c r="C3" s="95"/>
      <c r="D3" s="95"/>
      <c r="E3" s="95"/>
      <c r="F3" s="95"/>
      <c r="G3" s="95"/>
      <c r="H3" s="95"/>
      <c r="I3" s="95"/>
      <c r="J3" s="95"/>
      <c r="K3" s="95"/>
      <c r="L3" s="95"/>
      <c r="M3" s="95"/>
      <c r="N3" s="95"/>
    </row>
    <row r="4" spans="1:14">
      <c r="A4" s="267" t="s">
        <v>161</v>
      </c>
      <c r="B4" s="267"/>
      <c r="C4" s="267"/>
      <c r="D4" s="267"/>
    </row>
    <row r="5" spans="1:14">
      <c r="A5" s="267" t="s">
        <v>115</v>
      </c>
      <c r="B5" s="267"/>
      <c r="C5" s="267"/>
      <c r="D5" s="267"/>
    </row>
    <row r="6" spans="1:14">
      <c r="A6" s="267" t="s">
        <v>29</v>
      </c>
      <c r="B6" s="267"/>
      <c r="C6" s="267"/>
      <c r="D6" s="267"/>
    </row>
    <row r="7" spans="1:14">
      <c r="A7" s="267" t="s">
        <v>0</v>
      </c>
      <c r="B7" s="267"/>
      <c r="C7" s="267"/>
      <c r="D7" s="267"/>
      <c r="F7" s="195"/>
      <c r="G7" s="195"/>
      <c r="H7" s="195"/>
      <c r="I7" s="195"/>
    </row>
    <row r="8" spans="1:14">
      <c r="A8" s="267" t="s">
        <v>156</v>
      </c>
      <c r="B8" s="267"/>
      <c r="C8" s="267"/>
      <c r="D8" s="267"/>
    </row>
    <row r="9" spans="1:14">
      <c r="A9" s="267" t="s">
        <v>9</v>
      </c>
      <c r="B9" s="267"/>
      <c r="C9" s="267"/>
      <c r="D9" s="267"/>
    </row>
    <row r="10" spans="1:14">
      <c r="A10" s="267" t="s">
        <v>312</v>
      </c>
      <c r="B10" s="267"/>
      <c r="C10" s="267"/>
      <c r="D10" s="267"/>
    </row>
    <row r="11" spans="1:14">
      <c r="A11" s="267" t="s">
        <v>159</v>
      </c>
      <c r="B11" s="267"/>
      <c r="C11" s="267"/>
      <c r="D11" s="267"/>
    </row>
    <row r="12" spans="1:14">
      <c r="A12" s="267" t="s">
        <v>160</v>
      </c>
      <c r="B12" s="267"/>
      <c r="C12" s="267"/>
      <c r="D12" s="267"/>
    </row>
    <row r="13" spans="1:14">
      <c r="A13" s="99"/>
      <c r="F13" s="267"/>
      <c r="G13" s="267"/>
      <c r="H13" s="267"/>
    </row>
    <row r="14" spans="1:14">
      <c r="A14" s="97"/>
    </row>
    <row r="15" spans="1:14">
      <c r="A15" s="98" t="s">
        <v>162</v>
      </c>
      <c r="B15" s="95"/>
      <c r="C15" s="95"/>
      <c r="D15" s="95"/>
      <c r="E15" s="95"/>
      <c r="F15" s="95"/>
      <c r="G15" s="95"/>
      <c r="H15" s="95"/>
      <c r="I15" s="95"/>
      <c r="J15" s="95"/>
      <c r="K15" s="95"/>
      <c r="L15" s="95"/>
      <c r="M15" s="95"/>
      <c r="N15" s="95"/>
    </row>
    <row r="16" spans="1:14">
      <c r="A16" s="96" t="s">
        <v>224</v>
      </c>
    </row>
    <row r="17" spans="1:14">
      <c r="A17" s="96" t="s">
        <v>223</v>
      </c>
    </row>
    <row r="18" spans="1:14" s="100" customFormat="1">
      <c r="A18" s="100" t="s">
        <v>369</v>
      </c>
    </row>
    <row r="19" spans="1:14">
      <c r="A19" s="101" t="s">
        <v>232</v>
      </c>
    </row>
    <row r="20" spans="1:14">
      <c r="A20" s="101" t="s">
        <v>175</v>
      </c>
    </row>
    <row r="21" spans="1:14">
      <c r="A21" s="101"/>
    </row>
    <row r="22" spans="1:14">
      <c r="A22" s="96" t="s">
        <v>211</v>
      </c>
    </row>
    <row r="23" spans="1:14">
      <c r="A23" s="96" t="s">
        <v>176</v>
      </c>
    </row>
    <row r="25" spans="1:14">
      <c r="A25" s="101"/>
    </row>
    <row r="26" spans="1:14">
      <c r="A26" s="98" t="s">
        <v>157</v>
      </c>
      <c r="B26" s="95"/>
      <c r="C26" s="95"/>
      <c r="D26" s="95"/>
      <c r="E26" s="95"/>
      <c r="F26" s="95"/>
      <c r="G26" s="95"/>
      <c r="H26" s="95"/>
      <c r="I26" s="95"/>
      <c r="J26" s="95"/>
      <c r="K26" s="95"/>
      <c r="L26" s="95"/>
      <c r="M26" s="95"/>
      <c r="N26" s="95"/>
    </row>
    <row r="27" spans="1:14">
      <c r="A27" s="96" t="s">
        <v>123</v>
      </c>
    </row>
    <row r="28" spans="1:14">
      <c r="A28" s="101" t="s">
        <v>171</v>
      </c>
      <c r="C28" s="96" t="s">
        <v>115</v>
      </c>
    </row>
    <row r="29" spans="1:14">
      <c r="A29" s="101" t="s">
        <v>172</v>
      </c>
      <c r="C29" s="96" t="s">
        <v>212</v>
      </c>
    </row>
    <row r="30" spans="1:14">
      <c r="A30" s="101" t="s">
        <v>173</v>
      </c>
      <c r="C30" s="96" t="s">
        <v>65</v>
      </c>
    </row>
    <row r="31" spans="1:14">
      <c r="A31" s="101" t="s">
        <v>174</v>
      </c>
      <c r="C31" s="96" t="s">
        <v>10</v>
      </c>
    </row>
    <row r="33" spans="1:15">
      <c r="A33" s="98" t="s">
        <v>164</v>
      </c>
      <c r="B33" s="95"/>
      <c r="C33" s="95"/>
      <c r="D33" s="95"/>
      <c r="E33" s="95"/>
      <c r="F33" s="95"/>
      <c r="G33" s="95"/>
      <c r="H33" s="95"/>
      <c r="I33" s="95"/>
      <c r="J33" s="95"/>
      <c r="K33" s="95"/>
      <c r="L33" s="95"/>
      <c r="M33" s="95"/>
      <c r="N33" s="95"/>
    </row>
    <row r="34" spans="1:15">
      <c r="A34" s="182" t="s">
        <v>226</v>
      </c>
    </row>
    <row r="35" spans="1:15" ht="12" customHeight="1">
      <c r="A35" s="182"/>
    </row>
    <row r="36" spans="1:15">
      <c r="A36" s="185" t="s">
        <v>235</v>
      </c>
    </row>
    <row r="37" spans="1:15">
      <c r="A37" s="182" t="s">
        <v>225</v>
      </c>
    </row>
    <row r="38" spans="1:15">
      <c r="A38" s="182" t="s">
        <v>236</v>
      </c>
    </row>
    <row r="39" spans="1:15">
      <c r="A39" s="182"/>
    </row>
    <row r="40" spans="1:15" s="97" customFormat="1">
      <c r="A40" s="217" t="s">
        <v>244</v>
      </c>
    </row>
    <row r="41" spans="1:15">
      <c r="A41" s="186" t="s">
        <v>325</v>
      </c>
    </row>
    <row r="42" spans="1:15">
      <c r="A42" s="186" t="s">
        <v>337</v>
      </c>
    </row>
    <row r="43" spans="1:15">
      <c r="A43" s="186" t="s">
        <v>246</v>
      </c>
    </row>
    <row r="44" spans="1:15">
      <c r="A44" s="186" t="s">
        <v>247</v>
      </c>
      <c r="O44" s="214"/>
    </row>
    <row r="45" spans="1:15">
      <c r="A45" s="186" t="s">
        <v>248</v>
      </c>
      <c r="O45" s="92"/>
    </row>
    <row r="46" spans="1:15" s="215" customFormat="1" ht="22" customHeight="1">
      <c r="A46" s="218" t="s">
        <v>249</v>
      </c>
      <c r="O46" s="216"/>
    </row>
    <row r="47" spans="1:15">
      <c r="A47" s="188" t="s">
        <v>251</v>
      </c>
      <c r="O47" s="92"/>
    </row>
    <row r="48" spans="1:15">
      <c r="A48" s="188" t="s">
        <v>343</v>
      </c>
      <c r="O48" s="92"/>
    </row>
    <row r="49" spans="1:15">
      <c r="A49" s="188" t="s">
        <v>338</v>
      </c>
      <c r="O49" s="92"/>
    </row>
    <row r="50" spans="1:15">
      <c r="A50" s="188" t="s">
        <v>339</v>
      </c>
      <c r="O50" s="92"/>
    </row>
    <row r="51" spans="1:15">
      <c r="A51" s="188" t="s">
        <v>340</v>
      </c>
      <c r="O51" s="92"/>
    </row>
    <row r="52" spans="1:15">
      <c r="A52" s="188" t="s">
        <v>341</v>
      </c>
      <c r="O52" s="92"/>
    </row>
    <row r="53" spans="1:15">
      <c r="A53" s="188" t="s">
        <v>342</v>
      </c>
      <c r="O53" s="92"/>
    </row>
    <row r="54" spans="1:15">
      <c r="A54" s="188" t="s">
        <v>252</v>
      </c>
    </row>
    <row r="55" spans="1:15">
      <c r="A55" s="184" t="s">
        <v>250</v>
      </c>
    </row>
    <row r="56" spans="1:15">
      <c r="A56" s="182" t="s">
        <v>238</v>
      </c>
    </row>
    <row r="57" spans="1:15">
      <c r="A57" s="182" t="s">
        <v>239</v>
      </c>
    </row>
    <row r="58" spans="1:15">
      <c r="A58" s="182"/>
    </row>
    <row r="59" spans="1:15" s="97" customFormat="1">
      <c r="A59" s="217" t="s">
        <v>237</v>
      </c>
    </row>
    <row r="60" spans="1:15">
      <c r="A60" s="186" t="s">
        <v>325</v>
      </c>
    </row>
    <row r="61" spans="1:15">
      <c r="A61" s="186" t="s">
        <v>245</v>
      </c>
    </row>
    <row r="62" spans="1:15">
      <c r="A62" s="186" t="s">
        <v>246</v>
      </c>
    </row>
    <row r="63" spans="1:15">
      <c r="A63" s="186" t="s">
        <v>247</v>
      </c>
    </row>
    <row r="64" spans="1:15">
      <c r="A64" s="186" t="s">
        <v>248</v>
      </c>
    </row>
    <row r="65" spans="1:15" s="215" customFormat="1" ht="22" customHeight="1">
      <c r="A65" s="218" t="s">
        <v>249</v>
      </c>
      <c r="O65" s="216"/>
    </row>
    <row r="66" spans="1:15">
      <c r="A66" s="188" t="s">
        <v>251</v>
      </c>
    </row>
    <row r="67" spans="1:15">
      <c r="A67" s="188" t="s">
        <v>252</v>
      </c>
    </row>
    <row r="68" spans="1:15">
      <c r="A68" s="184" t="s">
        <v>250</v>
      </c>
    </row>
    <row r="69" spans="1:15">
      <c r="A69" s="182" t="s">
        <v>238</v>
      </c>
    </row>
    <row r="70" spans="1:15">
      <c r="A70" s="182" t="s">
        <v>239</v>
      </c>
    </row>
    <row r="71" spans="1:15">
      <c r="A71" s="182"/>
    </row>
    <row r="72" spans="1:15" s="97" customFormat="1">
      <c r="A72" s="217" t="s">
        <v>240</v>
      </c>
    </row>
    <row r="73" spans="1:15">
      <c r="A73" s="186" t="s">
        <v>325</v>
      </c>
    </row>
    <row r="74" spans="1:15">
      <c r="A74" s="186" t="s">
        <v>253</v>
      </c>
    </row>
    <row r="75" spans="1:15">
      <c r="A75" s="186" t="s">
        <v>254</v>
      </c>
    </row>
    <row r="76" spans="1:15">
      <c r="A76" s="186" t="s">
        <v>255</v>
      </c>
    </row>
    <row r="77" spans="1:15" s="215" customFormat="1" ht="22" customHeight="1">
      <c r="A77" s="218" t="s">
        <v>241</v>
      </c>
      <c r="O77" s="216"/>
    </row>
    <row r="78" spans="1:15">
      <c r="A78" s="186" t="s">
        <v>257</v>
      </c>
    </row>
    <row r="79" spans="1:15">
      <c r="A79" s="189" t="s">
        <v>256</v>
      </c>
    </row>
    <row r="80" spans="1:15">
      <c r="A80" s="184" t="s">
        <v>250</v>
      </c>
    </row>
    <row r="81" spans="1:2">
      <c r="A81" s="182" t="s">
        <v>242</v>
      </c>
    </row>
    <row r="82" spans="1:2">
      <c r="A82" s="182" t="s">
        <v>239</v>
      </c>
    </row>
    <row r="83" spans="1:2">
      <c r="A83" s="187"/>
    </row>
    <row r="84" spans="1:2" s="232" customFormat="1">
      <c r="A84" s="217" t="s">
        <v>243</v>
      </c>
    </row>
    <row r="85" spans="1:2" s="109" customFormat="1">
      <c r="A85" s="186" t="s">
        <v>325</v>
      </c>
    </row>
    <row r="86" spans="1:2" s="109" customFormat="1">
      <c r="A86" s="186" t="s">
        <v>326</v>
      </c>
    </row>
    <row r="87" spans="1:2" s="109" customFormat="1">
      <c r="A87" s="186"/>
    </row>
    <row r="88" spans="1:2" s="186" customFormat="1">
      <c r="B88" s="186" t="s">
        <v>327</v>
      </c>
    </row>
    <row r="89" spans="1:2" s="186" customFormat="1"/>
    <row r="90" spans="1:2" s="186" customFormat="1">
      <c r="B90" s="186" t="s">
        <v>328</v>
      </c>
    </row>
    <row r="91" spans="1:2" s="186" customFormat="1">
      <c r="B91" s="186" t="s">
        <v>377</v>
      </c>
    </row>
    <row r="92" spans="1:2" s="186" customFormat="1">
      <c r="B92" s="186" t="s">
        <v>370</v>
      </c>
    </row>
    <row r="93" spans="1:2" s="186" customFormat="1">
      <c r="B93" s="186" t="s">
        <v>378</v>
      </c>
    </row>
    <row r="94" spans="1:2" s="186" customFormat="1">
      <c r="B94" s="186" t="s">
        <v>371</v>
      </c>
    </row>
    <row r="95" spans="1:2" s="186" customFormat="1"/>
    <row r="96" spans="1:2" s="186" customFormat="1">
      <c r="B96" s="186" t="s">
        <v>329</v>
      </c>
    </row>
    <row r="97" spans="1:15" s="186" customFormat="1">
      <c r="B97" s="186" t="s">
        <v>372</v>
      </c>
    </row>
    <row r="98" spans="1:15" s="186" customFormat="1">
      <c r="B98" s="186" t="s">
        <v>373</v>
      </c>
    </row>
    <row r="99" spans="1:15" s="186" customFormat="1">
      <c r="B99" s="186" t="s">
        <v>374</v>
      </c>
    </row>
    <row r="100" spans="1:15" s="186" customFormat="1">
      <c r="B100" s="186" t="s">
        <v>375</v>
      </c>
    </row>
    <row r="101" spans="1:15" s="186" customFormat="1">
      <c r="B101" s="186" t="s">
        <v>330</v>
      </c>
    </row>
    <row r="102" spans="1:15" s="186" customFormat="1"/>
    <row r="103" spans="1:15" s="186" customFormat="1">
      <c r="B103" s="186" t="s">
        <v>331</v>
      </c>
    </row>
    <row r="104" spans="1:15" s="186" customFormat="1">
      <c r="B104" s="186" t="s">
        <v>376</v>
      </c>
    </row>
    <row r="105" spans="1:15" s="186" customFormat="1"/>
    <row r="106" spans="1:15" s="186" customFormat="1">
      <c r="B106" s="186" t="s">
        <v>332</v>
      </c>
    </row>
    <row r="107" spans="1:15" s="186" customFormat="1"/>
    <row r="108" spans="1:15" s="109" customFormat="1">
      <c r="A108" s="186" t="s">
        <v>246</v>
      </c>
    </row>
    <row r="109" spans="1:15" s="109" customFormat="1">
      <c r="A109" s="186" t="s">
        <v>247</v>
      </c>
    </row>
    <row r="110" spans="1:15" s="109" customFormat="1">
      <c r="A110" s="186" t="s">
        <v>248</v>
      </c>
    </row>
    <row r="111" spans="1:15" s="109" customFormat="1" ht="22" customHeight="1">
      <c r="A111" s="218" t="s">
        <v>249</v>
      </c>
      <c r="O111" s="92"/>
    </row>
    <row r="112" spans="1:15" s="109" customFormat="1">
      <c r="A112" s="188" t="s">
        <v>251</v>
      </c>
    </row>
    <row r="113" spans="1:14" s="109" customFormat="1">
      <c r="A113" s="188" t="s">
        <v>252</v>
      </c>
    </row>
    <row r="114" spans="1:14" s="109" customFormat="1">
      <c r="A114" s="184" t="s">
        <v>250</v>
      </c>
    </row>
    <row r="115" spans="1:14" s="109" customFormat="1">
      <c r="A115" s="233" t="s">
        <v>238</v>
      </c>
    </row>
    <row r="116" spans="1:14" s="109" customFormat="1">
      <c r="A116" s="233" t="s">
        <v>239</v>
      </c>
    </row>
    <row r="117" spans="1:14" s="109" customFormat="1">
      <c r="A117" s="233"/>
    </row>
    <row r="118" spans="1:14">
      <c r="A118" s="183"/>
    </row>
    <row r="119" spans="1:14">
      <c r="A119" s="185" t="s">
        <v>258</v>
      </c>
    </row>
    <row r="120" spans="1:14">
      <c r="A120" s="182" t="s">
        <v>259</v>
      </c>
    </row>
    <row r="121" spans="1:14">
      <c r="A121" s="182" t="s">
        <v>165</v>
      </c>
    </row>
    <row r="124" spans="1:14">
      <c r="A124" s="98" t="s">
        <v>124</v>
      </c>
      <c r="B124" s="95"/>
      <c r="C124" s="95"/>
      <c r="D124" s="95"/>
      <c r="E124" s="95"/>
      <c r="F124" s="95"/>
      <c r="G124" s="95"/>
      <c r="H124" s="95"/>
      <c r="I124" s="95"/>
      <c r="J124" s="95"/>
      <c r="K124" s="95"/>
      <c r="L124" s="95"/>
      <c r="M124" s="95"/>
      <c r="N124" s="95"/>
    </row>
    <row r="125" spans="1:14">
      <c r="A125" s="102" t="s">
        <v>131</v>
      </c>
    </row>
    <row r="126" spans="1:14">
      <c r="A126" s="103" t="s">
        <v>379</v>
      </c>
    </row>
    <row r="127" spans="1:14">
      <c r="A127" s="103"/>
    </row>
    <row r="128" spans="1:14">
      <c r="A128" s="102" t="s">
        <v>132</v>
      </c>
    </row>
    <row r="129" spans="1:14">
      <c r="A129" s="103" t="s">
        <v>317</v>
      </c>
    </row>
    <row r="130" spans="1:14">
      <c r="A130" s="103" t="s">
        <v>316</v>
      </c>
    </row>
    <row r="131" spans="1:14">
      <c r="A131" s="103"/>
    </row>
    <row r="132" spans="1:14">
      <c r="A132" s="102" t="s">
        <v>230</v>
      </c>
    </row>
    <row r="133" spans="1:14">
      <c r="A133" s="103" t="s">
        <v>125</v>
      </c>
    </row>
    <row r="134" spans="1:14">
      <c r="A134" s="103" t="s">
        <v>126</v>
      </c>
    </row>
    <row r="135" spans="1:14">
      <c r="A135" s="103" t="s">
        <v>127</v>
      </c>
    </row>
    <row r="136" spans="1:14">
      <c r="A136" s="103" t="s">
        <v>227</v>
      </c>
    </row>
    <row r="137" spans="1:14">
      <c r="A137" s="103"/>
    </row>
    <row r="139" spans="1:14">
      <c r="A139" s="98" t="s">
        <v>129</v>
      </c>
      <c r="B139" s="95"/>
      <c r="C139" s="95"/>
      <c r="D139" s="95"/>
      <c r="E139" s="95"/>
      <c r="F139" s="95"/>
      <c r="G139" s="95"/>
      <c r="H139" s="95"/>
      <c r="I139" s="95"/>
      <c r="J139" s="95"/>
      <c r="K139" s="95"/>
      <c r="L139" s="95"/>
      <c r="M139" s="95"/>
      <c r="N139" s="95"/>
    </row>
    <row r="140" spans="1:14">
      <c r="A140" s="102" t="s">
        <v>131</v>
      </c>
    </row>
    <row r="141" spans="1:14">
      <c r="A141" s="103" t="s">
        <v>130</v>
      </c>
    </row>
    <row r="142" spans="1:14">
      <c r="A142" s="103" t="s">
        <v>228</v>
      </c>
    </row>
    <row r="143" spans="1:14">
      <c r="A143" s="103"/>
    </row>
    <row r="144" spans="1:14">
      <c r="A144" s="102" t="s">
        <v>132</v>
      </c>
    </row>
    <row r="145" spans="1:14">
      <c r="A145" s="103" t="s">
        <v>133</v>
      </c>
    </row>
    <row r="146" spans="1:14">
      <c r="A146" s="103"/>
    </row>
    <row r="147" spans="1:14">
      <c r="A147" s="102" t="s">
        <v>230</v>
      </c>
    </row>
    <row r="148" spans="1:14" s="105" customFormat="1">
      <c r="A148" s="104" t="s">
        <v>348</v>
      </c>
    </row>
    <row r="149" spans="1:14">
      <c r="A149" s="103" t="s">
        <v>134</v>
      </c>
    </row>
    <row r="150" spans="1:14">
      <c r="A150" s="103" t="s">
        <v>135</v>
      </c>
    </row>
    <row r="152" spans="1:14">
      <c r="A152" s="102" t="s">
        <v>128</v>
      </c>
    </row>
    <row r="153" spans="1:14">
      <c r="A153" s="106" t="s">
        <v>229</v>
      </c>
    </row>
    <row r="154" spans="1:14">
      <c r="A154" s="106" t="s">
        <v>345</v>
      </c>
    </row>
    <row r="155" spans="1:14">
      <c r="A155" s="103"/>
    </row>
    <row r="157" spans="1:14">
      <c r="A157" s="98" t="s">
        <v>260</v>
      </c>
      <c r="B157" s="95"/>
      <c r="C157" s="95"/>
      <c r="D157" s="95"/>
      <c r="E157" s="95"/>
      <c r="F157" s="95"/>
      <c r="G157" s="95"/>
      <c r="H157" s="95"/>
      <c r="I157" s="95"/>
      <c r="J157" s="95"/>
      <c r="K157" s="95"/>
      <c r="L157" s="95"/>
      <c r="M157" s="95"/>
      <c r="N157" s="95"/>
    </row>
    <row r="158" spans="1:14">
      <c r="A158" s="106" t="s">
        <v>289</v>
      </c>
    </row>
    <row r="159" spans="1:14">
      <c r="A159" s="106" t="s">
        <v>291</v>
      </c>
    </row>
    <row r="160" spans="1:14">
      <c r="A160" s="106" t="s">
        <v>290</v>
      </c>
    </row>
    <row r="161" spans="1:14">
      <c r="A161" s="106" t="s">
        <v>292</v>
      </c>
    </row>
    <row r="162" spans="1:14">
      <c r="A162" s="106" t="s">
        <v>294</v>
      </c>
    </row>
    <row r="163" spans="1:14">
      <c r="A163" s="106"/>
    </row>
    <row r="164" spans="1:14">
      <c r="A164" s="106"/>
    </row>
    <row r="165" spans="1:14">
      <c r="A165" s="98" t="s">
        <v>313</v>
      </c>
      <c r="B165" s="95"/>
      <c r="C165" s="95"/>
      <c r="D165" s="95"/>
      <c r="E165" s="95"/>
      <c r="F165" s="95"/>
      <c r="G165" s="95"/>
      <c r="H165" s="95"/>
      <c r="I165" s="95"/>
      <c r="J165" s="95"/>
      <c r="K165" s="95"/>
      <c r="L165" s="95"/>
      <c r="M165" s="95"/>
      <c r="N165" s="95"/>
    </row>
    <row r="166" spans="1:14">
      <c r="A166" s="103" t="s">
        <v>272</v>
      </c>
    </row>
    <row r="167" spans="1:14">
      <c r="A167" s="103"/>
    </row>
    <row r="168" spans="1:14">
      <c r="A168" s="104" t="s">
        <v>277</v>
      </c>
    </row>
    <row r="169" spans="1:14">
      <c r="A169" s="103" t="s">
        <v>274</v>
      </c>
    </row>
    <row r="170" spans="1:14">
      <c r="A170" s="103" t="s">
        <v>275</v>
      </c>
    </row>
    <row r="171" spans="1:14" s="215" customFormat="1" ht="22" customHeight="1">
      <c r="A171" s="219" t="s">
        <v>278</v>
      </c>
    </row>
    <row r="172" spans="1:14">
      <c r="A172" s="106" t="s">
        <v>347</v>
      </c>
    </row>
    <row r="173" spans="1:14">
      <c r="A173" s="103" t="s">
        <v>273</v>
      </c>
    </row>
    <row r="174" spans="1:14">
      <c r="A174" s="103"/>
    </row>
    <row r="175" spans="1:14">
      <c r="A175" s="103" t="s">
        <v>276</v>
      </c>
    </row>
    <row r="176" spans="1:14">
      <c r="A176" s="103" t="s">
        <v>334</v>
      </c>
    </row>
    <row r="177" spans="1:1">
      <c r="A177" s="103"/>
    </row>
    <row r="178" spans="1:1">
      <c r="A178" s="104" t="s">
        <v>279</v>
      </c>
    </row>
    <row r="179" spans="1:1">
      <c r="A179" s="109" t="s">
        <v>283</v>
      </c>
    </row>
    <row r="180" spans="1:1">
      <c r="A180" s="109" t="s">
        <v>280</v>
      </c>
    </row>
    <row r="181" spans="1:1">
      <c r="A181" s="109" t="s">
        <v>281</v>
      </c>
    </row>
    <row r="182" spans="1:1">
      <c r="A182" s="109" t="s">
        <v>282</v>
      </c>
    </row>
    <row r="183" spans="1:1">
      <c r="A183" s="109"/>
    </row>
    <row r="184" spans="1:1">
      <c r="A184" s="104" t="s">
        <v>284</v>
      </c>
    </row>
    <row r="185" spans="1:1">
      <c r="A185" s="109" t="s">
        <v>283</v>
      </c>
    </row>
    <row r="186" spans="1:1">
      <c r="A186" s="109" t="s">
        <v>285</v>
      </c>
    </row>
    <row r="187" spans="1:1">
      <c r="A187" s="109" t="s">
        <v>286</v>
      </c>
    </row>
    <row r="188" spans="1:1">
      <c r="A188" s="109" t="s">
        <v>287</v>
      </c>
    </row>
    <row r="189" spans="1:1">
      <c r="A189" s="109"/>
    </row>
    <row r="190" spans="1:1">
      <c r="A190" s="103" t="s">
        <v>288</v>
      </c>
    </row>
    <row r="191" spans="1:1">
      <c r="A191" s="103"/>
    </row>
    <row r="192" spans="1:1">
      <c r="A192" s="103"/>
    </row>
    <row r="193" spans="1:14">
      <c r="A193" s="98" t="s">
        <v>158</v>
      </c>
      <c r="B193" s="95"/>
      <c r="C193" s="95"/>
      <c r="D193" s="95"/>
      <c r="E193" s="95"/>
      <c r="F193" s="95"/>
      <c r="G193" s="95"/>
      <c r="H193" s="95"/>
      <c r="I193" s="95"/>
      <c r="J193" s="95"/>
      <c r="K193" s="95"/>
      <c r="L193" s="95"/>
      <c r="M193" s="95"/>
      <c r="N193" s="95"/>
    </row>
    <row r="194" spans="1:14">
      <c r="A194" s="103" t="s">
        <v>136</v>
      </c>
    </row>
    <row r="195" spans="1:14">
      <c r="A195" s="103" t="s">
        <v>140</v>
      </c>
    </row>
    <row r="196" spans="1:14">
      <c r="A196" s="103"/>
    </row>
    <row r="197" spans="1:14">
      <c r="A197" s="103" t="s">
        <v>367</v>
      </c>
    </row>
    <row r="198" spans="1:14">
      <c r="A198" s="103" t="s">
        <v>368</v>
      </c>
    </row>
    <row r="199" spans="1:14">
      <c r="A199" s="103"/>
    </row>
    <row r="200" spans="1:14">
      <c r="A200" s="102" t="s">
        <v>137</v>
      </c>
    </row>
    <row r="201" spans="1:14">
      <c r="A201" s="103" t="s">
        <v>138</v>
      </c>
    </row>
    <row r="202" spans="1:14">
      <c r="A202" s="103" t="s">
        <v>139</v>
      </c>
    </row>
    <row r="203" spans="1:14">
      <c r="A203" s="106" t="s">
        <v>380</v>
      </c>
    </row>
    <row r="206" spans="1:14">
      <c r="A206" s="98" t="s">
        <v>344</v>
      </c>
      <c r="B206" s="95"/>
      <c r="C206" s="95"/>
      <c r="D206" s="95"/>
      <c r="E206" s="95"/>
      <c r="F206" s="95"/>
      <c r="G206" s="95"/>
      <c r="H206" s="95"/>
      <c r="I206" s="95"/>
      <c r="J206" s="95"/>
      <c r="K206" s="95"/>
      <c r="L206" s="95"/>
      <c r="M206" s="95"/>
      <c r="N206" s="95"/>
    </row>
    <row r="207" spans="1:14">
      <c r="A207" s="102" t="s">
        <v>137</v>
      </c>
    </row>
    <row r="208" spans="1:14">
      <c r="A208" s="103" t="s">
        <v>401</v>
      </c>
    </row>
    <row r="209" spans="1:2">
      <c r="A209" s="103"/>
    </row>
    <row r="210" spans="1:2">
      <c r="A210" s="102" t="s">
        <v>141</v>
      </c>
    </row>
    <row r="211" spans="1:2">
      <c r="A211" s="103" t="s">
        <v>400</v>
      </c>
    </row>
    <row r="212" spans="1:2" s="182" customFormat="1">
      <c r="A212" s="190" t="s">
        <v>403</v>
      </c>
    </row>
    <row r="213" spans="1:2" s="182" customFormat="1">
      <c r="A213" s="190" t="s">
        <v>402</v>
      </c>
    </row>
    <row r="214" spans="1:2" s="182" customFormat="1">
      <c r="A214" s="190"/>
    </row>
    <row r="215" spans="1:2">
      <c r="A215" s="103"/>
    </row>
    <row r="216" spans="1:2">
      <c r="A216" s="102" t="s">
        <v>221</v>
      </c>
    </row>
    <row r="217" spans="1:2">
      <c r="A217" s="103"/>
    </row>
    <row r="218" spans="1:2">
      <c r="A218" s="193" t="s">
        <v>34</v>
      </c>
    </row>
    <row r="219" spans="1:2">
      <c r="A219" s="103" t="s">
        <v>381</v>
      </c>
    </row>
    <row r="220" spans="1:2">
      <c r="A220" s="103"/>
    </row>
    <row r="221" spans="1:2">
      <c r="A221" s="193" t="s">
        <v>35</v>
      </c>
    </row>
    <row r="222" spans="1:2">
      <c r="A222" s="104" t="s">
        <v>310</v>
      </c>
    </row>
    <row r="223" spans="1:2">
      <c r="A223" s="194" t="s">
        <v>296</v>
      </c>
      <c r="B223" s="106" t="s">
        <v>295</v>
      </c>
    </row>
    <row r="224" spans="1:2">
      <c r="B224" s="106"/>
    </row>
    <row r="225" spans="1:2">
      <c r="A225" s="103" t="s">
        <v>311</v>
      </c>
    </row>
    <row r="226" spans="1:2">
      <c r="A226" s="106" t="s">
        <v>296</v>
      </c>
      <c r="B226" s="106" t="s">
        <v>297</v>
      </c>
    </row>
    <row r="227" spans="1:2">
      <c r="A227" s="106"/>
      <c r="B227" s="106" t="s">
        <v>298</v>
      </c>
    </row>
    <row r="228" spans="1:2">
      <c r="A228" s="106" t="s">
        <v>296</v>
      </c>
      <c r="B228" s="106" t="s">
        <v>299</v>
      </c>
    </row>
    <row r="229" spans="1:2">
      <c r="A229" s="106"/>
      <c r="B229" s="106" t="s">
        <v>300</v>
      </c>
    </row>
    <row r="230" spans="1:2">
      <c r="A230" s="102"/>
    </row>
    <row r="231" spans="1:2">
      <c r="A231" s="193" t="s">
        <v>363</v>
      </c>
    </row>
    <row r="232" spans="1:2">
      <c r="A232" s="106" t="s">
        <v>301</v>
      </c>
    </row>
    <row r="233" spans="1:2">
      <c r="A233" s="106" t="s">
        <v>302</v>
      </c>
    </row>
    <row r="234" spans="1:2" ht="7" customHeight="1">
      <c r="A234" s="193"/>
    </row>
    <row r="235" spans="1:2">
      <c r="A235" s="106" t="s">
        <v>296</v>
      </c>
      <c r="B235" s="96" t="s">
        <v>303</v>
      </c>
    </row>
    <row r="236" spans="1:2">
      <c r="A236" s="106" t="s">
        <v>296</v>
      </c>
      <c r="B236" s="96" t="s">
        <v>364</v>
      </c>
    </row>
    <row r="237" spans="1:2">
      <c r="A237" s="106" t="s">
        <v>296</v>
      </c>
      <c r="B237" s="96" t="s">
        <v>314</v>
      </c>
    </row>
    <row r="238" spans="1:2">
      <c r="A238" s="106"/>
    </row>
    <row r="239" spans="1:2">
      <c r="A239" s="106" t="s">
        <v>304</v>
      </c>
    </row>
    <row r="240" spans="1:2" ht="7" customHeight="1">
      <c r="A240" s="193"/>
    </row>
    <row r="241" spans="1:2">
      <c r="A241" s="106" t="s">
        <v>296</v>
      </c>
      <c r="B241" s="96" t="s">
        <v>305</v>
      </c>
    </row>
    <row r="242" spans="1:2">
      <c r="A242" s="106"/>
      <c r="B242" s="106" t="s">
        <v>315</v>
      </c>
    </row>
    <row r="243" spans="1:2">
      <c r="A243" s="106" t="s">
        <v>296</v>
      </c>
      <c r="B243" s="96" t="s">
        <v>306</v>
      </c>
    </row>
    <row r="244" spans="1:2">
      <c r="A244" s="106"/>
      <c r="B244" s="96" t="s">
        <v>315</v>
      </c>
    </row>
    <row r="245" spans="1:2">
      <c r="A245" s="106" t="s">
        <v>296</v>
      </c>
      <c r="B245" s="96" t="s">
        <v>307</v>
      </c>
    </row>
    <row r="246" spans="1:2">
      <c r="A246" s="106"/>
      <c r="B246" s="96" t="s">
        <v>315</v>
      </c>
    </row>
    <row r="247" spans="1:2">
      <c r="A247" s="221" t="s">
        <v>365</v>
      </c>
    </row>
    <row r="248" spans="1:2">
      <c r="A248" s="106"/>
    </row>
    <row r="249" spans="1:2">
      <c r="A249" s="102" t="s">
        <v>142</v>
      </c>
    </row>
    <row r="250" spans="1:2">
      <c r="A250" s="103" t="s">
        <v>143</v>
      </c>
    </row>
    <row r="251" spans="1:2">
      <c r="A251" s="96" t="s">
        <v>144</v>
      </c>
    </row>
    <row r="252" spans="1:2">
      <c r="A252" s="96" t="s">
        <v>145</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6"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23.09.2021 / ds</oddFooter>
  </headerFooter>
  <rowBreaks count="3" manualBreakCount="3">
    <brk id="32" max="16383" man="1"/>
    <brk id="71" max="16383" man="1"/>
    <brk id="2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37</v>
      </c>
    </row>
    <row r="3" spans="1:4" s="2" customFormat="1">
      <c r="A3" s="5" t="s">
        <v>38</v>
      </c>
      <c r="B3" s="5" t="s">
        <v>39</v>
      </c>
      <c r="C3" s="5" t="s">
        <v>43</v>
      </c>
      <c r="D3" s="5" t="s">
        <v>44</v>
      </c>
    </row>
    <row r="4" spans="1:4">
      <c r="A4" s="6" t="s">
        <v>40</v>
      </c>
      <c r="B4" s="6" t="s">
        <v>41</v>
      </c>
      <c r="C4" s="6" t="s">
        <v>308</v>
      </c>
      <c r="D4" s="7" t="s">
        <v>47</v>
      </c>
    </row>
    <row r="5" spans="1:4">
      <c r="A5" s="6" t="s">
        <v>40</v>
      </c>
      <c r="B5" s="6" t="s">
        <v>42</v>
      </c>
      <c r="C5" s="6" t="s">
        <v>46</v>
      </c>
      <c r="D5" s="7" t="s">
        <v>47</v>
      </c>
    </row>
    <row r="6" spans="1:4">
      <c r="A6" s="6" t="s">
        <v>40</v>
      </c>
      <c r="B6" s="6" t="s">
        <v>48</v>
      </c>
      <c r="C6" s="6" t="s">
        <v>265</v>
      </c>
      <c r="D6" s="7" t="s">
        <v>47</v>
      </c>
    </row>
    <row r="7" spans="1:4">
      <c r="A7" s="6" t="s">
        <v>49</v>
      </c>
      <c r="B7" s="6" t="s">
        <v>50</v>
      </c>
      <c r="C7" s="6" t="s">
        <v>51</v>
      </c>
      <c r="D7" s="7" t="s">
        <v>45</v>
      </c>
    </row>
    <row r="8" spans="1:4">
      <c r="A8" s="6" t="s">
        <v>49</v>
      </c>
      <c r="B8" s="6" t="s">
        <v>52</v>
      </c>
      <c r="C8" s="6" t="s">
        <v>170</v>
      </c>
      <c r="D8" s="7" t="s">
        <v>47</v>
      </c>
    </row>
    <row r="9" spans="1:4">
      <c r="A9" s="6" t="s">
        <v>53</v>
      </c>
      <c r="B9" s="6" t="s">
        <v>54</v>
      </c>
      <c r="C9" s="6" t="s">
        <v>55</v>
      </c>
      <c r="D9" s="7" t="s">
        <v>47</v>
      </c>
    </row>
    <row r="10" spans="1:4">
      <c r="A10" s="6" t="s">
        <v>53</v>
      </c>
      <c r="B10" s="6" t="s">
        <v>56</v>
      </c>
      <c r="C10" s="6" t="s">
        <v>55</v>
      </c>
      <c r="D10" s="7" t="s">
        <v>47</v>
      </c>
    </row>
    <row r="11" spans="1:4">
      <c r="A11" s="6" t="s">
        <v>118</v>
      </c>
      <c r="B11" s="6" t="s">
        <v>119</v>
      </c>
      <c r="C11" s="6" t="s">
        <v>266</v>
      </c>
      <c r="D11" s="7" t="s">
        <v>45</v>
      </c>
    </row>
    <row r="12" spans="1:4">
      <c r="A12" s="208" t="s">
        <v>118</v>
      </c>
      <c r="B12" s="208" t="s">
        <v>120</v>
      </c>
      <c r="C12" s="208" t="s">
        <v>267</v>
      </c>
      <c r="D12" s="208" t="s">
        <v>45</v>
      </c>
    </row>
    <row r="13" spans="1:4">
      <c r="A13" s="6" t="s">
        <v>118</v>
      </c>
      <c r="B13" s="6" t="s">
        <v>121</v>
      </c>
      <c r="C13" s="6" t="s">
        <v>122</v>
      </c>
      <c r="D13" s="7" t="s">
        <v>45</v>
      </c>
    </row>
    <row r="14" spans="1:4">
      <c r="A14" s="6" t="s">
        <v>118</v>
      </c>
      <c r="B14" s="6" t="s">
        <v>146</v>
      </c>
      <c r="C14" s="6" t="s">
        <v>147</v>
      </c>
      <c r="D14" s="7" t="s">
        <v>47</v>
      </c>
    </row>
    <row r="15" spans="1:4">
      <c r="A15" s="6" t="s">
        <v>118</v>
      </c>
      <c r="B15" s="6" t="s">
        <v>148</v>
      </c>
      <c r="C15" s="6" t="s">
        <v>149</v>
      </c>
      <c r="D15" s="7" t="s">
        <v>47</v>
      </c>
    </row>
    <row r="16" spans="1:4">
      <c r="A16" s="6" t="s">
        <v>118</v>
      </c>
      <c r="B16" s="6" t="s">
        <v>168</v>
      </c>
      <c r="C16" s="6" t="s">
        <v>169</v>
      </c>
      <c r="D16" s="7" t="s">
        <v>47</v>
      </c>
    </row>
    <row r="17" spans="1:19">
      <c r="A17" s="6" t="s">
        <v>118</v>
      </c>
      <c r="B17" s="6" t="s">
        <v>269</v>
      </c>
      <c r="C17" s="6" t="s">
        <v>270</v>
      </c>
      <c r="D17" s="7" t="s">
        <v>47</v>
      </c>
    </row>
    <row r="18" spans="1:19">
      <c r="A18" s="208" t="s">
        <v>118</v>
      </c>
      <c r="B18" s="208" t="s">
        <v>9</v>
      </c>
      <c r="C18" s="208" t="s">
        <v>309</v>
      </c>
      <c r="D18" s="208" t="s">
        <v>45</v>
      </c>
    </row>
    <row r="19" spans="1:19">
      <c r="A19" s="6" t="s">
        <v>118</v>
      </c>
      <c r="B19" s="6" t="s">
        <v>268</v>
      </c>
      <c r="C19" s="6" t="s">
        <v>271</v>
      </c>
      <c r="D19" s="7" t="s">
        <v>45</v>
      </c>
    </row>
    <row r="20" spans="1:19">
      <c r="A20" s="6" t="s">
        <v>118</v>
      </c>
      <c r="B20" s="6" t="s">
        <v>349</v>
      </c>
      <c r="C20" s="6" t="s">
        <v>350</v>
      </c>
      <c r="D20" s="7" t="s">
        <v>45</v>
      </c>
    </row>
    <row r="21" spans="1:19">
      <c r="A21" s="6"/>
      <c r="B21" s="6" t="s">
        <v>346</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222</v>
      </c>
      <c r="C30" s="3"/>
      <c r="D30"/>
      <c r="F30"/>
      <c r="G30"/>
      <c r="I30" s="92"/>
      <c r="J30"/>
      <c r="L30" s="92"/>
      <c r="M30"/>
      <c r="O30" s="92"/>
      <c r="P30"/>
      <c r="Q30"/>
      <c r="R30"/>
      <c r="S30"/>
    </row>
    <row r="31" spans="1:19">
      <c r="A31" s="4" t="s">
        <v>17</v>
      </c>
      <c r="B31" s="1"/>
      <c r="C31" s="3"/>
      <c r="E31" s="1"/>
      <c r="H31" s="1"/>
      <c r="I31" s="92"/>
      <c r="K31" s="1"/>
      <c r="L31" s="92"/>
      <c r="N31" s="1"/>
      <c r="O31" s="92"/>
    </row>
    <row r="32" spans="1:19">
      <c r="A32" s="4" t="s">
        <v>18</v>
      </c>
      <c r="B32" s="1"/>
      <c r="C32" s="3"/>
      <c r="E32" s="1"/>
      <c r="H32" s="1"/>
      <c r="I32" s="92"/>
      <c r="K32" s="1"/>
      <c r="L32" s="92"/>
      <c r="N32" s="1"/>
      <c r="O32" s="92"/>
    </row>
    <row r="33" spans="1:15">
      <c r="A33" s="4" t="s">
        <v>19</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9F57-13E4-8B48-BAAD-BA599379E608}">
  <sheetPr>
    <tabColor theme="5" tint="0.79998168889431442"/>
    <outlinePr summaryRight="0"/>
    <pageSetUpPr fitToPage="1"/>
  </sheetPr>
  <dimension ref="A1:S88"/>
  <sheetViews>
    <sheetView zoomScale="150" zoomScaleNormal="150" workbookViewId="0">
      <pane ySplit="12" topLeftCell="A13" activePane="bottomLeft" state="frozen"/>
      <selection activeCell="B6" sqref="B6"/>
      <selection pane="bottomLeft" activeCell="A5" sqref="A5"/>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64" t="e">
        <f>#REF!</f>
        <v>#REF!</v>
      </c>
      <c r="B1" s="107" t="s">
        <v>115</v>
      </c>
      <c r="C1" s="108"/>
    </row>
    <row r="2" spans="1:16">
      <c r="A2" s="264" t="e">
        <f>#REF!</f>
        <v>#REF!</v>
      </c>
      <c r="B2" s="108" t="s">
        <v>116</v>
      </c>
      <c r="C2" s="108"/>
    </row>
    <row r="3" spans="1:16">
      <c r="A3" s="264" t="e">
        <f>#REF!</f>
        <v>#REF!</v>
      </c>
      <c r="B3" s="108" t="s">
        <v>65</v>
      </c>
      <c r="C3" s="108"/>
    </row>
    <row r="4" spans="1:16">
      <c r="A4" s="265" t="e">
        <f>#REF!</f>
        <v>#REF!</v>
      </c>
      <c r="B4" s="108" t="s">
        <v>389</v>
      </c>
      <c r="C4" s="108"/>
    </row>
    <row r="5" spans="1:16">
      <c r="A5" s="264" t="e">
        <f>#REF!</f>
        <v>#REF!</v>
      </c>
      <c r="B5" s="108" t="s">
        <v>390</v>
      </c>
      <c r="C5" s="108"/>
    </row>
    <row r="6" spans="1:16">
      <c r="A6" s="266" t="e">
        <f>#REF!</f>
        <v>#REF!</v>
      </c>
      <c r="B6" s="108" t="s">
        <v>391</v>
      </c>
      <c r="C6" s="108"/>
    </row>
    <row r="7" spans="1:16">
      <c r="A7" s="269" t="s">
        <v>392</v>
      </c>
      <c r="B7" s="269"/>
      <c r="C7" s="269"/>
    </row>
    <row r="8" spans="1:16" customFormat="1"/>
    <row r="9" spans="1:16">
      <c r="A9" s="115" t="s">
        <v>382</v>
      </c>
      <c r="B9" s="116"/>
      <c r="C9" s="117"/>
      <c r="D9" s="268" t="s">
        <v>33</v>
      </c>
      <c r="E9" s="113">
        <f>IFERROR(E59/$B59, 0)</f>
        <v>0</v>
      </c>
      <c r="G9" s="268" t="s">
        <v>26</v>
      </c>
      <c r="H9" s="114">
        <f>IFERROR(H59/$B59, 0)</f>
        <v>0</v>
      </c>
      <c r="J9" s="268" t="s">
        <v>25</v>
      </c>
      <c r="K9" s="113">
        <f>IFERROR(K59/$B59, 0)</f>
        <v>0</v>
      </c>
      <c r="M9" s="268" t="s">
        <v>27</v>
      </c>
      <c r="N9" s="114">
        <f>IFERROR(N59/$B59, 0)</f>
        <v>0</v>
      </c>
    </row>
    <row r="10" spans="1:16" ht="16" customHeight="1">
      <c r="A10" s="260" t="s">
        <v>383</v>
      </c>
      <c r="B10" s="261"/>
      <c r="C10" s="262"/>
      <c r="D10" s="268"/>
      <c r="E10" s="119" t="s">
        <v>384</v>
      </c>
      <c r="G10" s="268"/>
      <c r="H10" s="120" t="s">
        <v>26</v>
      </c>
      <c r="I10" s="121"/>
      <c r="J10" s="268"/>
      <c r="K10" s="119" t="s">
        <v>386</v>
      </c>
      <c r="L10" s="121"/>
      <c r="M10" s="268"/>
      <c r="N10" s="120" t="s">
        <v>387</v>
      </c>
      <c r="O10" s="121"/>
    </row>
    <row r="11" spans="1:16" customFormat="1" ht="17" customHeight="1">
      <c r="A11" s="263" t="s">
        <v>388</v>
      </c>
      <c r="E11" s="119" t="s">
        <v>385</v>
      </c>
      <c r="F11" s="109"/>
      <c r="G11" s="118"/>
      <c r="H11" s="120" t="s">
        <v>385</v>
      </c>
      <c r="I11" s="121"/>
      <c r="J11" s="118"/>
      <c r="K11" s="119" t="s">
        <v>385</v>
      </c>
      <c r="L11" s="121"/>
      <c r="M11" s="118"/>
      <c r="N11" s="120" t="s">
        <v>385</v>
      </c>
    </row>
    <row r="12" spans="1:16" s="126" customFormat="1" ht="32" customHeight="1" collapsed="1">
      <c r="A12" s="122" t="s">
        <v>3</v>
      </c>
      <c r="B12" s="123" t="s">
        <v>4</v>
      </c>
      <c r="C12" s="124" t="s">
        <v>1</v>
      </c>
      <c r="D12" s="109"/>
      <c r="E12" s="119" t="s">
        <v>28</v>
      </c>
      <c r="F12" s="109"/>
      <c r="G12" s="109"/>
      <c r="H12" s="120" t="s">
        <v>26</v>
      </c>
      <c r="I12" s="111"/>
      <c r="J12" s="109"/>
      <c r="K12" s="119" t="s">
        <v>25</v>
      </c>
      <c r="L12" s="111"/>
      <c r="M12" s="109"/>
      <c r="N12" s="120" t="s">
        <v>27</v>
      </c>
      <c r="O12" s="111"/>
      <c r="P12" s="125" t="s">
        <v>231</v>
      </c>
    </row>
    <row r="13" spans="1:16" outlineLevel="1">
      <c r="A13" s="209" t="s">
        <v>153</v>
      </c>
      <c r="B13" s="127">
        <f>SUM(H13,K13,N13,E13)</f>
        <v>0</v>
      </c>
      <c r="C13" s="128">
        <f>IFERROR(B13/B$22, 0)</f>
        <v>0</v>
      </c>
      <c r="E13" s="129">
        <f>SUM(Personalkosten!H25)</f>
        <v>0</v>
      </c>
      <c r="H13" s="129"/>
      <c r="K13" s="129"/>
      <c r="N13" s="129"/>
      <c r="P13" s="130" t="s">
        <v>163</v>
      </c>
    </row>
    <row r="14" spans="1:16" outlineLevel="1">
      <c r="A14" s="209" t="s">
        <v>150</v>
      </c>
      <c r="B14" s="127">
        <f>SUM(H14,K14,N14,E14)</f>
        <v>0</v>
      </c>
      <c r="C14" s="128">
        <f t="shared" ref="C14:C20" si="0">IFERROR(B14/B$22, 0)</f>
        <v>0</v>
      </c>
      <c r="E14" s="129"/>
      <c r="H14" s="129">
        <f>SUM(Personalkosten!H42)</f>
        <v>0</v>
      </c>
      <c r="K14" s="129"/>
      <c r="N14" s="129"/>
      <c r="P14" s="130" t="s">
        <v>163</v>
      </c>
    </row>
    <row r="15" spans="1:16" outlineLevel="1">
      <c r="A15" s="209" t="s">
        <v>151</v>
      </c>
      <c r="B15" s="127">
        <f>SUM(H15,K15,N15,E15)</f>
        <v>0</v>
      </c>
      <c r="C15" s="128">
        <f t="shared" si="0"/>
        <v>0</v>
      </c>
      <c r="E15" s="129"/>
      <c r="H15" s="129"/>
      <c r="K15" s="129">
        <f>SUM(Personalkosten!H59)</f>
        <v>0</v>
      </c>
      <c r="N15" s="129"/>
      <c r="P15" s="130" t="s">
        <v>163</v>
      </c>
    </row>
    <row r="16" spans="1:16" outlineLevel="1">
      <c r="A16" s="209" t="s">
        <v>152</v>
      </c>
      <c r="B16" s="127">
        <f t="shared" ref="B16:B20" si="1">SUM(H16,K16,N16,E16)</f>
        <v>0</v>
      </c>
      <c r="C16" s="128">
        <f t="shared" si="0"/>
        <v>0</v>
      </c>
      <c r="E16" s="129"/>
      <c r="H16" s="129"/>
      <c r="K16" s="129"/>
      <c r="N16" s="129">
        <f>SUM(Personalkosten!H76)</f>
        <v>0</v>
      </c>
      <c r="P16" s="130" t="s">
        <v>163</v>
      </c>
    </row>
    <row r="17" spans="1:16" outlineLevel="1">
      <c r="A17" s="210" t="s">
        <v>12</v>
      </c>
      <c r="B17" s="127">
        <f t="shared" si="1"/>
        <v>0</v>
      </c>
      <c r="C17" s="128">
        <f t="shared" si="0"/>
        <v>0</v>
      </c>
      <c r="E17" s="131"/>
      <c r="H17" s="131"/>
      <c r="K17" s="131"/>
      <c r="N17" s="131"/>
      <c r="P17" s="130" t="s">
        <v>167</v>
      </c>
    </row>
    <row r="18" spans="1:16" outlineLevel="1">
      <c r="A18" s="210" t="s">
        <v>12</v>
      </c>
      <c r="B18" s="127">
        <f>SUM(H18,K18,N18,E18)</f>
        <v>0</v>
      </c>
      <c r="C18" s="128">
        <f t="shared" si="0"/>
        <v>0</v>
      </c>
      <c r="E18" s="131"/>
      <c r="H18" s="131"/>
      <c r="K18" s="131"/>
      <c r="N18" s="131"/>
      <c r="P18" s="130" t="s">
        <v>167</v>
      </c>
    </row>
    <row r="19" spans="1:16" outlineLevel="1">
      <c r="A19" s="210" t="s">
        <v>12</v>
      </c>
      <c r="B19" s="127">
        <f t="shared" si="1"/>
        <v>0</v>
      </c>
      <c r="C19" s="128">
        <f t="shared" si="0"/>
        <v>0</v>
      </c>
      <c r="E19" s="131"/>
      <c r="H19" s="131"/>
      <c r="K19" s="131"/>
      <c r="N19" s="131"/>
      <c r="P19" s="130" t="s">
        <v>167</v>
      </c>
    </row>
    <row r="20" spans="1:16" outlineLevel="1">
      <c r="A20" s="210" t="s">
        <v>12</v>
      </c>
      <c r="B20" s="127">
        <f t="shared" si="1"/>
        <v>0</v>
      </c>
      <c r="C20" s="128">
        <f t="shared" si="0"/>
        <v>0</v>
      </c>
      <c r="E20" s="131"/>
      <c r="H20" s="131"/>
      <c r="K20" s="131"/>
      <c r="N20" s="131"/>
      <c r="P20" s="130" t="s">
        <v>167</v>
      </c>
    </row>
    <row r="21" spans="1:16" ht="11" customHeight="1" outlineLevel="1">
      <c r="A21" s="249" t="s">
        <v>117</v>
      </c>
      <c r="B21" s="252"/>
      <c r="C21" s="252"/>
      <c r="E21" s="250"/>
      <c r="H21" s="250"/>
      <c r="K21" s="250"/>
      <c r="N21" s="250"/>
      <c r="P21" s="251"/>
    </row>
    <row r="22" spans="1:16" s="136" customFormat="1">
      <c r="A22" s="236" t="s">
        <v>11</v>
      </c>
      <c r="B22" s="235">
        <f>SUM(B13:B21)</f>
        <v>0</v>
      </c>
      <c r="C22" s="237">
        <f>IFERROR(B22/B$59, 0)</f>
        <v>0</v>
      </c>
      <c r="D22" s="109"/>
      <c r="E22" s="235">
        <f>SUM(E13:E21)</f>
        <v>0</v>
      </c>
      <c r="F22" s="109"/>
      <c r="G22" s="109"/>
      <c r="H22" s="235">
        <f>SUM(H13:H21)</f>
        <v>0</v>
      </c>
      <c r="I22" s="111"/>
      <c r="J22" s="109"/>
      <c r="K22" s="235">
        <f>SUM(K13:K21)</f>
        <v>0</v>
      </c>
      <c r="L22" s="111"/>
      <c r="M22" s="109"/>
      <c r="N22" s="235">
        <f>SUM(N13:N21)</f>
        <v>0</v>
      </c>
      <c r="O22" s="111"/>
      <c r="P22" s="234"/>
    </row>
    <row r="23" spans="1:16" outlineLevel="1">
      <c r="A23" s="240" t="s">
        <v>12</v>
      </c>
      <c r="B23" s="127">
        <f t="shared" ref="B23:B28" si="2">SUM(H23,K23,N23,E23)</f>
        <v>0</v>
      </c>
      <c r="C23" s="128">
        <f t="shared" ref="C23:C27" si="3">IFERROR(B23/B$22, 0)</f>
        <v>0</v>
      </c>
      <c r="E23" s="239"/>
      <c r="H23" s="239"/>
      <c r="K23" s="239"/>
      <c r="N23" s="239">
        <v>0</v>
      </c>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SUM(H25,K25,N25,E25)</f>
        <v>0</v>
      </c>
      <c r="C25" s="128">
        <f t="shared" si="3"/>
        <v>0</v>
      </c>
      <c r="E25" s="239"/>
      <c r="H25" s="239"/>
      <c r="K25" s="239"/>
      <c r="N25" s="239"/>
      <c r="P25" s="238" t="s">
        <v>167</v>
      </c>
    </row>
    <row r="26" spans="1:16" outlineLevel="1">
      <c r="A26" s="240" t="s">
        <v>12</v>
      </c>
      <c r="B26" s="127">
        <f t="shared" si="2"/>
        <v>0</v>
      </c>
      <c r="C26" s="128">
        <f t="shared" si="3"/>
        <v>0</v>
      </c>
      <c r="E26" s="239"/>
      <c r="H26" s="239"/>
      <c r="K26" s="239"/>
      <c r="N26" s="239"/>
      <c r="P26" s="238" t="s">
        <v>167</v>
      </c>
    </row>
    <row r="27" spans="1:16" outlineLevel="1">
      <c r="A27" s="240" t="s">
        <v>12</v>
      </c>
      <c r="B27" s="127">
        <f t="shared" si="2"/>
        <v>0</v>
      </c>
      <c r="C27" s="128">
        <f t="shared" si="3"/>
        <v>0</v>
      </c>
      <c r="E27" s="239"/>
      <c r="H27" s="239"/>
      <c r="K27" s="239"/>
      <c r="N27" s="239"/>
      <c r="P27" s="238" t="s">
        <v>167</v>
      </c>
    </row>
    <row r="28" spans="1:16" outlineLevel="1">
      <c r="A28" s="240" t="s">
        <v>12</v>
      </c>
      <c r="B28" s="127">
        <f t="shared" si="2"/>
        <v>0</v>
      </c>
      <c r="C28" s="128">
        <f>IFERROR(B28/B$22, 0)</f>
        <v>0</v>
      </c>
      <c r="E28" s="239"/>
      <c r="H28" s="239"/>
      <c r="K28" s="239"/>
      <c r="N28" s="239"/>
      <c r="P28" s="238" t="s">
        <v>167</v>
      </c>
    </row>
    <row r="29" spans="1:16" ht="11" customHeight="1" outlineLevel="1">
      <c r="A29" s="246" t="s">
        <v>117</v>
      </c>
      <c r="B29" s="252"/>
      <c r="C29" s="252"/>
      <c r="E29" s="248"/>
      <c r="H29" s="248"/>
      <c r="K29" s="248"/>
      <c r="N29" s="248"/>
      <c r="P29" s="247"/>
    </row>
    <row r="30" spans="1:16" s="136" customFormat="1">
      <c r="A30" s="241" t="s">
        <v>6</v>
      </c>
      <c r="B30" s="242">
        <f>SUM(B23:B29)</f>
        <v>0</v>
      </c>
      <c r="C30" s="243">
        <f>IFERROR(B30/B$59, 0)</f>
        <v>0</v>
      </c>
      <c r="D30" s="109"/>
      <c r="E30" s="244">
        <f>SUM(E23:E29)</f>
        <v>0</v>
      </c>
      <c r="F30" s="109"/>
      <c r="G30" s="109"/>
      <c r="H30" s="244">
        <f>SUM(H23:H29)</f>
        <v>0</v>
      </c>
      <c r="I30" s="111"/>
      <c r="J30" s="109"/>
      <c r="K30" s="244">
        <f>SUM(K23:K29)</f>
        <v>0</v>
      </c>
      <c r="L30" s="111"/>
      <c r="M30" s="109"/>
      <c r="N30" s="244">
        <f>SUM(N23:N29)</f>
        <v>0</v>
      </c>
      <c r="O30" s="111"/>
      <c r="P30" s="245"/>
    </row>
    <row r="31" spans="1:16" outlineLevel="1">
      <c r="A31" s="210" t="s">
        <v>57</v>
      </c>
      <c r="B31" s="127">
        <f>SUM(H31,K31,N31,E31)</f>
        <v>0</v>
      </c>
      <c r="C31" s="128"/>
      <c r="E31" s="131"/>
      <c r="H31" s="131"/>
      <c r="K31" s="131"/>
      <c r="N31" s="131"/>
      <c r="P31" s="130" t="s">
        <v>23</v>
      </c>
    </row>
    <row r="32" spans="1:16" outlineLevel="1">
      <c r="A32" s="210" t="s">
        <v>58</v>
      </c>
      <c r="B32" s="127">
        <f>SUM(H32,K32,N32,E32)</f>
        <v>0</v>
      </c>
      <c r="C32" s="128"/>
      <c r="E32" s="131"/>
      <c r="H32" s="131"/>
      <c r="K32" s="131"/>
      <c r="N32" s="131"/>
      <c r="P32" s="130" t="s">
        <v>23</v>
      </c>
    </row>
    <row r="33" spans="1:16" outlineLevel="1">
      <c r="A33" s="210" t="s">
        <v>59</v>
      </c>
      <c r="B33" s="127">
        <f>SUM(H33,K33,N33,E33)</f>
        <v>0</v>
      </c>
      <c r="C33" s="128"/>
      <c r="E33" s="131"/>
      <c r="H33" s="131"/>
      <c r="K33" s="131"/>
      <c r="N33" s="131"/>
      <c r="P33" s="130" t="s">
        <v>23</v>
      </c>
    </row>
    <row r="34" spans="1:16" outlineLevel="1">
      <c r="A34" s="210" t="s">
        <v>60</v>
      </c>
      <c r="B34" s="127">
        <f>SUM(H34,K34,N34,E34)</f>
        <v>0</v>
      </c>
      <c r="C34" s="128"/>
      <c r="E34" s="131"/>
      <c r="H34" s="131"/>
      <c r="K34" s="131"/>
      <c r="N34" s="131"/>
      <c r="P34" s="130" t="s">
        <v>23</v>
      </c>
    </row>
    <row r="35" spans="1:16" outlineLevel="1">
      <c r="A35" s="210"/>
      <c r="B35" s="127">
        <f>SUM(H35,K35,N35,E35)</f>
        <v>0</v>
      </c>
      <c r="C35" s="128"/>
      <c r="E35" s="131"/>
      <c r="H35" s="131"/>
      <c r="K35" s="131"/>
      <c r="N35" s="131"/>
      <c r="P35" s="130" t="s">
        <v>13</v>
      </c>
    </row>
    <row r="36" spans="1:16" ht="11" customHeight="1" outlineLevel="1">
      <c r="A36" s="249" t="s">
        <v>117</v>
      </c>
      <c r="B36" s="252"/>
      <c r="C36" s="252"/>
      <c r="E36" s="250"/>
      <c r="H36" s="250"/>
      <c r="K36" s="250"/>
      <c r="N36" s="250"/>
      <c r="P36" s="251"/>
    </row>
    <row r="37" spans="1:16" s="136" customFormat="1">
      <c r="A37" s="236" t="s">
        <v>7</v>
      </c>
      <c r="B37" s="235">
        <f>SUM(B31:B36)</f>
        <v>0</v>
      </c>
      <c r="C37" s="237">
        <f>IFERROR(B37/B$59, 0)</f>
        <v>0</v>
      </c>
      <c r="D37" s="109"/>
      <c r="E37" s="235">
        <f>SUM(E31:E36)</f>
        <v>0</v>
      </c>
      <c r="F37" s="109"/>
      <c r="G37" s="109"/>
      <c r="H37" s="235">
        <f>SUM(H31:H36)</f>
        <v>0</v>
      </c>
      <c r="I37" s="111"/>
      <c r="J37" s="109"/>
      <c r="K37" s="235">
        <f>SUM(K31:K36)</f>
        <v>0</v>
      </c>
      <c r="L37" s="111"/>
      <c r="M37" s="109"/>
      <c r="N37" s="235">
        <f>SUM(N31:N36)</f>
        <v>0</v>
      </c>
      <c r="O37" s="111"/>
      <c r="P37" s="234"/>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23</v>
      </c>
    </row>
    <row r="40" spans="1:16" outlineLevel="1">
      <c r="A40" s="240" t="s">
        <v>12</v>
      </c>
      <c r="B40" s="127">
        <f>SUM(H40,K40,N40,E40)</f>
        <v>0</v>
      </c>
      <c r="C40" s="128"/>
      <c r="E40" s="239"/>
      <c r="H40" s="239"/>
      <c r="K40" s="239"/>
      <c r="N40" s="239"/>
      <c r="P40" s="238" t="s">
        <v>23</v>
      </c>
    </row>
    <row r="41" spans="1:16" outlineLevel="1">
      <c r="A41" s="240" t="s">
        <v>12</v>
      </c>
      <c r="B41" s="127">
        <f>SUM(H41,K41,N41,E41)</f>
        <v>0</v>
      </c>
      <c r="C41" s="128"/>
      <c r="E41" s="239"/>
      <c r="H41" s="239"/>
      <c r="K41" s="239"/>
      <c r="N41" s="239"/>
      <c r="P41" s="238" t="s">
        <v>23</v>
      </c>
    </row>
    <row r="42" spans="1:16" outlineLevel="1">
      <c r="A42" s="240" t="s">
        <v>12</v>
      </c>
      <c r="B42" s="127">
        <f>SUM(H42,K42,N42,E42)</f>
        <v>0</v>
      </c>
      <c r="C42" s="128"/>
      <c r="E42" s="239"/>
      <c r="H42" s="239"/>
      <c r="K42" s="239"/>
      <c r="N42" s="239"/>
      <c r="P42" s="238" t="s">
        <v>13</v>
      </c>
    </row>
    <row r="43" spans="1:16" ht="11" customHeight="1" outlineLevel="1">
      <c r="A43" s="246" t="s">
        <v>117</v>
      </c>
      <c r="B43" s="252"/>
      <c r="C43" s="252"/>
      <c r="E43" s="248"/>
      <c r="H43" s="248"/>
      <c r="K43" s="248"/>
      <c r="N43" s="248"/>
      <c r="P43" s="247"/>
    </row>
    <row r="44" spans="1:16" s="136" customFormat="1">
      <c r="A44" s="241" t="s">
        <v>8</v>
      </c>
      <c r="B44" s="242">
        <f>SUM(B38:B43)</f>
        <v>0</v>
      </c>
      <c r="C44" s="243">
        <f>IFERROR(B44/B$59, 0)</f>
        <v>0</v>
      </c>
      <c r="D44" s="109"/>
      <c r="E44" s="244">
        <f>SUM(E38:E43)</f>
        <v>0</v>
      </c>
      <c r="F44" s="109"/>
      <c r="G44" s="109"/>
      <c r="H44" s="244">
        <f>SUM(H38:H43)</f>
        <v>0</v>
      </c>
      <c r="I44" s="111"/>
      <c r="J44" s="109"/>
      <c r="K44" s="244">
        <f>SUM(K38:K43)</f>
        <v>0</v>
      </c>
      <c r="L44" s="111"/>
      <c r="M44" s="109"/>
      <c r="N44" s="244">
        <f>SUM(N38:N43)</f>
        <v>0</v>
      </c>
      <c r="O44" s="111"/>
      <c r="P44" s="245"/>
    </row>
    <row r="45" spans="1:16" outlineLevel="1">
      <c r="A45" s="210" t="s">
        <v>61</v>
      </c>
      <c r="B45" s="127">
        <f t="shared" ref="B45:B50" si="4">SUM(H45,K45,N45,E45)</f>
        <v>0</v>
      </c>
      <c r="C45" s="128"/>
      <c r="E45" s="131"/>
      <c r="H45" s="131"/>
      <c r="K45" s="131"/>
      <c r="N45" s="131"/>
      <c r="P45" s="130" t="s">
        <v>22</v>
      </c>
    </row>
    <row r="46" spans="1:16" outlineLevel="1">
      <c r="A46" s="210" t="s">
        <v>62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outlineLevel="1">
      <c r="A48" s="210" t="s">
        <v>12</v>
      </c>
      <c r="B48" s="127">
        <f t="shared" si="4"/>
        <v>0</v>
      </c>
      <c r="C48" s="128"/>
      <c r="E48" s="131"/>
      <c r="H48" s="131"/>
      <c r="K48" s="131"/>
      <c r="N48" s="131"/>
      <c r="P48" s="130" t="s">
        <v>14</v>
      </c>
    </row>
    <row r="49" spans="1:19" outlineLevel="1">
      <c r="A49" s="210" t="s">
        <v>12</v>
      </c>
      <c r="B49" s="127">
        <f t="shared" si="4"/>
        <v>0</v>
      </c>
      <c r="C49" s="128"/>
      <c r="E49" s="131"/>
      <c r="H49" s="131"/>
      <c r="K49" s="131"/>
      <c r="N49" s="131"/>
      <c r="P49" s="130" t="s">
        <v>14</v>
      </c>
    </row>
    <row r="50" spans="1:19" outlineLevel="1">
      <c r="A50" s="210" t="s">
        <v>12</v>
      </c>
      <c r="B50" s="127">
        <f t="shared" si="4"/>
        <v>0</v>
      </c>
      <c r="C50" s="128"/>
      <c r="E50" s="131"/>
      <c r="H50" s="131"/>
      <c r="K50" s="131"/>
      <c r="N50" s="131"/>
      <c r="P50" s="130" t="s">
        <v>14</v>
      </c>
    </row>
    <row r="51" spans="1:19" ht="11" customHeight="1" outlineLevel="1">
      <c r="A51" s="249" t="s">
        <v>117</v>
      </c>
      <c r="B51" s="252"/>
      <c r="C51" s="252"/>
      <c r="E51" s="250"/>
      <c r="H51" s="250"/>
      <c r="K51" s="250"/>
      <c r="N51" s="250"/>
      <c r="P51" s="251"/>
    </row>
    <row r="52" spans="1:19" s="136" customFormat="1">
      <c r="A52" s="236" t="s">
        <v>21</v>
      </c>
      <c r="B52" s="235">
        <f>SUM(B45:B51)</f>
        <v>0</v>
      </c>
      <c r="C52" s="237">
        <f>IFERROR(B52/B$59, 0)</f>
        <v>0</v>
      </c>
      <c r="D52" s="109"/>
      <c r="E52" s="235">
        <f>SUM(E45:E51)</f>
        <v>0</v>
      </c>
      <c r="F52" s="109"/>
      <c r="G52" s="109"/>
      <c r="H52" s="235">
        <f>SUM(H45:H51)</f>
        <v>0</v>
      </c>
      <c r="I52" s="111"/>
      <c r="J52" s="109"/>
      <c r="K52" s="235">
        <f>SUM(K45:K51)</f>
        <v>0</v>
      </c>
      <c r="L52" s="111"/>
      <c r="M52" s="109"/>
      <c r="N52" s="235">
        <f>SUM(N45:N51)</f>
        <v>0</v>
      </c>
      <c r="O52" s="111"/>
      <c r="P52" s="234" t="s">
        <v>20</v>
      </c>
    </row>
    <row r="53" spans="1:19" customFormat="1" ht="8" customHeight="1"/>
    <row r="54" spans="1:19" s="136" customFormat="1">
      <c r="A54" s="133" t="s">
        <v>351</v>
      </c>
      <c r="B54" s="134">
        <f>SUM(B22,B30,B37,B44,B52)</f>
        <v>0</v>
      </c>
      <c r="C54" s="135"/>
      <c r="D54" s="109"/>
      <c r="E54" s="134">
        <f>SUM(E22,E30,E37,E44,E52)</f>
        <v>0</v>
      </c>
      <c r="F54" s="109"/>
      <c r="G54" s="109"/>
      <c r="H54" s="134">
        <f>SUM(H22,H30,H37,H44,H52)</f>
        <v>0</v>
      </c>
      <c r="I54" s="111"/>
      <c r="J54" s="109"/>
      <c r="K54" s="134">
        <f>SUM(K22,K30,K37,K44,K52)</f>
        <v>0</v>
      </c>
      <c r="L54" s="111"/>
      <c r="M54" s="109"/>
      <c r="N54" s="134">
        <f>SUM(N22,N30,N37,N44,N52)</f>
        <v>0</v>
      </c>
      <c r="O54" s="111"/>
      <c r="P54" s="137"/>
    </row>
    <row r="55" spans="1:19" s="136" customFormat="1">
      <c r="A55" s="212" t="s">
        <v>293</v>
      </c>
      <c r="B55" s="143">
        <f>SUM(H55,K55,N55,E55)</f>
        <v>0</v>
      </c>
      <c r="C55" s="144"/>
      <c r="D55" s="109"/>
      <c r="E55" s="143">
        <f>-E44</f>
        <v>0</v>
      </c>
      <c r="F55" s="109"/>
      <c r="G55" s="109"/>
      <c r="H55" s="143">
        <f>-H44</f>
        <v>0</v>
      </c>
      <c r="I55" s="111"/>
      <c r="J55" s="109"/>
      <c r="K55" s="143">
        <f>-K44</f>
        <v>0</v>
      </c>
      <c r="L55" s="111"/>
      <c r="M55" s="109"/>
      <c r="N55" s="143">
        <f>-N44</f>
        <v>0</v>
      </c>
      <c r="O55" s="111"/>
      <c r="P55" s="141"/>
    </row>
    <row r="56" spans="1:19" s="136" customFormat="1">
      <c r="A56" s="133" t="s">
        <v>352</v>
      </c>
      <c r="B56" s="134">
        <f>SUM(B54:B55)</f>
        <v>0</v>
      </c>
      <c r="C56" s="135">
        <v>0.8</v>
      </c>
      <c r="D56" s="109"/>
      <c r="E56" s="134">
        <f>SUM(E54:E55)</f>
        <v>0</v>
      </c>
      <c r="F56" s="109"/>
      <c r="G56" s="109"/>
      <c r="H56" s="134">
        <f>SUM(H54:H55)</f>
        <v>0</v>
      </c>
      <c r="I56" s="111"/>
      <c r="J56" s="109"/>
      <c r="K56" s="134">
        <f>SUM(K54:K55)</f>
        <v>0</v>
      </c>
      <c r="L56" s="111"/>
      <c r="M56" s="109"/>
      <c r="N56" s="134">
        <f>SUM(N54:N55)</f>
        <v>0</v>
      </c>
      <c r="O56" s="111"/>
      <c r="P56" s="137"/>
    </row>
    <row r="57" spans="1:19" ht="5" customHeight="1"/>
    <row r="58" spans="1:19" s="136" customFormat="1">
      <c r="A58" s="138" t="s">
        <v>354</v>
      </c>
      <c r="B58" s="139">
        <f>B56/0.8*0.2</f>
        <v>0</v>
      </c>
      <c r="C58" s="140">
        <v>0.2</v>
      </c>
      <c r="D58" s="109"/>
      <c r="E58" s="139">
        <f>E56/0.8*0.2</f>
        <v>0</v>
      </c>
      <c r="F58" s="109"/>
      <c r="G58" s="109"/>
      <c r="H58" s="139">
        <f>H56/0.8*0.2</f>
        <v>0</v>
      </c>
      <c r="I58" s="111"/>
      <c r="J58" s="109"/>
      <c r="K58" s="139">
        <f>K56/0.8*0.2</f>
        <v>0</v>
      </c>
      <c r="L58" s="111"/>
      <c r="M58" s="109"/>
      <c r="N58" s="139">
        <f>N56/0.8*0.2</f>
        <v>0</v>
      </c>
      <c r="O58" s="111"/>
      <c r="P58" s="141"/>
    </row>
    <row r="59" spans="1:19" s="136" customFormat="1">
      <c r="A59" s="142" t="s">
        <v>353</v>
      </c>
      <c r="B59" s="143">
        <f>SUM(B58,B56)</f>
        <v>0</v>
      </c>
      <c r="C59" s="144">
        <v>1</v>
      </c>
      <c r="D59" s="109"/>
      <c r="E59" s="143">
        <f>SUM(E58,E56)</f>
        <v>0</v>
      </c>
      <c r="F59" s="109"/>
      <c r="G59" s="109"/>
      <c r="H59" s="143">
        <f>SUM(H58,H56)</f>
        <v>0</v>
      </c>
      <c r="I59" s="111"/>
      <c r="J59" s="109"/>
      <c r="K59" s="143">
        <f>SUM(K58,K56)</f>
        <v>0</v>
      </c>
      <c r="L59" s="111"/>
      <c r="M59" s="109"/>
      <c r="N59" s="143">
        <f>SUM(N58,N56)</f>
        <v>0</v>
      </c>
      <c r="O59" s="111"/>
      <c r="P59" s="141"/>
    </row>
    <row r="60" spans="1:19">
      <c r="Q60" s="145"/>
      <c r="R60" s="145"/>
      <c r="S60" s="145"/>
    </row>
    <row r="61" spans="1:19" collapsed="1">
      <c r="A61" s="142" t="s">
        <v>30</v>
      </c>
      <c r="B61" s="146"/>
      <c r="C61" s="147"/>
      <c r="Q61" s="145"/>
      <c r="R61" s="148"/>
      <c r="S61" s="149"/>
    </row>
    <row r="62" spans="1:19">
      <c r="A62" s="213" t="s">
        <v>15</v>
      </c>
      <c r="B62" s="146">
        <f>SUM(B59)</f>
        <v>0</v>
      </c>
      <c r="C62" s="147">
        <v>1</v>
      </c>
      <c r="E62" s="146">
        <f>SUM(E59:E59)</f>
        <v>0</v>
      </c>
      <c r="F62" s="150">
        <v>1</v>
      </c>
      <c r="H62" s="146">
        <f>SUM(H59:H59)</f>
        <v>0</v>
      </c>
      <c r="I62" s="150">
        <v>1</v>
      </c>
      <c r="K62" s="146">
        <f>SUM(K59:K59)</f>
        <v>0</v>
      </c>
      <c r="L62" s="150">
        <v>1</v>
      </c>
      <c r="N62" s="146">
        <f>SUM(N59:N59)</f>
        <v>0</v>
      </c>
      <c r="O62" s="150">
        <v>1</v>
      </c>
      <c r="P62" s="145"/>
      <c r="Q62" s="145"/>
      <c r="R62" s="145"/>
      <c r="S62" s="145"/>
    </row>
    <row r="63" spans="1:19">
      <c r="A63" s="213" t="s">
        <v>335</v>
      </c>
      <c r="B63" s="146">
        <f>B62*50%</f>
        <v>0</v>
      </c>
      <c r="C63" s="147">
        <f>IFERROR(B63/B$62, 0)</f>
        <v>0</v>
      </c>
      <c r="E63" s="146">
        <f>$B63*E9</f>
        <v>0</v>
      </c>
      <c r="F63" s="150">
        <f>IFERROR(E63/E$62, 0)</f>
        <v>0</v>
      </c>
      <c r="H63" s="146">
        <f>$B63*H9</f>
        <v>0</v>
      </c>
      <c r="I63" s="150">
        <f>IFERROR(H63/H$62, 0)</f>
        <v>0</v>
      </c>
      <c r="K63" s="146">
        <f>$B63*K9</f>
        <v>0</v>
      </c>
      <c r="L63" s="150">
        <f>IFERROR(K63/K$62, 0)</f>
        <v>0</v>
      </c>
      <c r="N63" s="146">
        <f>$B63*N9</f>
        <v>0</v>
      </c>
      <c r="O63" s="150">
        <f>IFERROR(N63/N$62, 0)</f>
        <v>0</v>
      </c>
    </row>
    <row r="64" spans="1:19">
      <c r="A64" s="213" t="s">
        <v>16</v>
      </c>
      <c r="B64" s="146">
        <f>B62-B63</f>
        <v>0</v>
      </c>
      <c r="C64" s="147">
        <f>IFERROR(B64/B$62, 0)</f>
        <v>0</v>
      </c>
      <c r="E64" s="146">
        <f>E62-E63</f>
        <v>0</v>
      </c>
      <c r="F64" s="150">
        <f>IFERROR(E64/E$62, 0)</f>
        <v>0</v>
      </c>
      <c r="H64" s="146">
        <f>H62-H63</f>
        <v>0</v>
      </c>
      <c r="I64" s="150">
        <f>IFERROR(H64/H$62, 0)</f>
        <v>0</v>
      </c>
      <c r="K64" s="146">
        <f>K62-K63</f>
        <v>0</v>
      </c>
      <c r="L64" s="150">
        <f>IFERROR(K64/K$62, 0)</f>
        <v>0</v>
      </c>
      <c r="N64" s="146">
        <f>N62-N63</f>
        <v>0</v>
      </c>
      <c r="O64" s="150">
        <f>IFERROR(N64/N$62, 0)</f>
        <v>0</v>
      </c>
    </row>
    <row r="65" spans="1:19">
      <c r="B65" s="109"/>
      <c r="C65" s="109"/>
      <c r="E65" s="109"/>
      <c r="F65" s="111"/>
      <c r="H65" s="109"/>
      <c r="K65" s="109"/>
      <c r="N65" s="109"/>
    </row>
    <row r="66" spans="1:19">
      <c r="A66" s="142" t="s">
        <v>31</v>
      </c>
      <c r="B66" s="146"/>
      <c r="C66" s="147"/>
      <c r="E66" s="109"/>
      <c r="F66" s="111"/>
      <c r="H66" s="109"/>
      <c r="K66" s="109"/>
      <c r="N66" s="109"/>
    </row>
    <row r="67" spans="1:19" s="110" customFormat="1">
      <c r="A67" s="142" t="s">
        <v>32</v>
      </c>
      <c r="B67" s="151">
        <f>SUM(B68:B69)</f>
        <v>0</v>
      </c>
      <c r="C67" s="152">
        <f>SUM(C68:C69)</f>
        <v>0</v>
      </c>
      <c r="D67" s="109"/>
      <c r="E67" s="151">
        <f>SUM(E68:E69)</f>
        <v>0</v>
      </c>
      <c r="F67" s="153">
        <f>SUM(F68:F69)</f>
        <v>0</v>
      </c>
      <c r="G67" s="109"/>
      <c r="H67" s="151">
        <f>SUM(H68:H69)</f>
        <v>0</v>
      </c>
      <c r="I67" s="153">
        <f>SUM(I68:I69)</f>
        <v>0</v>
      </c>
      <c r="J67" s="109"/>
      <c r="K67" s="151">
        <f>SUM(K68:K69)</f>
        <v>0</v>
      </c>
      <c r="L67" s="153">
        <f>SUM(L68:L69)</f>
        <v>0</v>
      </c>
      <c r="M67" s="109"/>
      <c r="N67" s="151">
        <f>SUM(N68:N69)</f>
        <v>0</v>
      </c>
      <c r="O67" s="153">
        <f>SUM(O68:O69)</f>
        <v>0</v>
      </c>
      <c r="P67" s="109"/>
      <c r="Q67" s="109"/>
      <c r="R67" s="109"/>
      <c r="S67" s="109"/>
    </row>
    <row r="68" spans="1:19">
      <c r="A68" s="154" t="s">
        <v>2</v>
      </c>
      <c r="B68" s="155">
        <f>SUM(B58)</f>
        <v>0</v>
      </c>
      <c r="C68" s="156">
        <f>IFERROR(B68/B$62, 0)</f>
        <v>0</v>
      </c>
      <c r="E68" s="155">
        <f>SUM(E58:E58)</f>
        <v>0</v>
      </c>
      <c r="F68" s="157">
        <f>IFERROR(E68/E$62, 0)</f>
        <v>0</v>
      </c>
      <c r="H68" s="155">
        <f>SUM(H58:H58)</f>
        <v>0</v>
      </c>
      <c r="I68" s="157">
        <f>IFERROR(H68/H$62, 0)</f>
        <v>0</v>
      </c>
      <c r="K68" s="155">
        <f>SUM(K58:K58)</f>
        <v>0</v>
      </c>
      <c r="L68" s="157">
        <f>IFERROR(K68/K$62, 0)</f>
        <v>0</v>
      </c>
      <c r="N68" s="155">
        <f>SUM(N58:N58)</f>
        <v>0</v>
      </c>
      <c r="O68" s="157">
        <f>IFERROR(N68/N$62, 0)</f>
        <v>0</v>
      </c>
    </row>
    <row r="69" spans="1:19" s="110" customFormat="1">
      <c r="A69" s="158" t="s">
        <v>220</v>
      </c>
      <c r="B69" s="159">
        <f>B64-B68</f>
        <v>0</v>
      </c>
      <c r="C69" s="160">
        <f>IFERROR(B69/B$62, 0)</f>
        <v>0</v>
      </c>
      <c r="D69" s="109"/>
      <c r="E69" s="159">
        <f>E64-E68</f>
        <v>0</v>
      </c>
      <c r="F69" s="161">
        <f>IFERROR(E69/E$62, 0)</f>
        <v>0</v>
      </c>
      <c r="G69" s="109"/>
      <c r="H69" s="159">
        <f>H64-H68</f>
        <v>0</v>
      </c>
      <c r="I69" s="161">
        <f>IFERROR(H69/H$62, 0)</f>
        <v>0</v>
      </c>
      <c r="J69" s="109"/>
      <c r="K69" s="159">
        <f>K64-K68</f>
        <v>0</v>
      </c>
      <c r="L69" s="161">
        <f>IFERROR(K69/K$62, 0)</f>
        <v>0</v>
      </c>
      <c r="M69" s="109"/>
      <c r="N69" s="159">
        <f>N64-N68</f>
        <v>0</v>
      </c>
      <c r="O69" s="161">
        <f>IFERROR(N69/N$62, 0)</f>
        <v>0</v>
      </c>
      <c r="P69" s="109"/>
      <c r="Q69" s="109"/>
      <c r="R69" s="109"/>
      <c r="S69" s="109"/>
    </row>
    <row r="70" spans="1:19" s="174" customFormat="1" ht="11" outlineLevel="1">
      <c r="A70" s="197"/>
      <c r="B70" s="259">
        <f t="shared" ref="B70:B74" si="5">SUM(H70,K70,N70,E70)</f>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s="174" customFormat="1" ht="11" outlineLevel="1">
      <c r="A72" s="197"/>
      <c r="B72" s="259">
        <f t="shared" si="5"/>
        <v>0</v>
      </c>
      <c r="D72" s="196"/>
      <c r="E72" s="198"/>
      <c r="G72" s="196"/>
      <c r="H72" s="198"/>
      <c r="J72" s="196"/>
      <c r="K72" s="198"/>
      <c r="M72" s="196"/>
      <c r="N72" s="198"/>
    </row>
    <row r="73" spans="1:19" s="174" customFormat="1" ht="11" outlineLevel="1">
      <c r="A73" s="197"/>
      <c r="B73" s="259">
        <f t="shared" si="5"/>
        <v>0</v>
      </c>
      <c r="D73" s="196"/>
      <c r="E73" s="198"/>
      <c r="G73" s="196"/>
      <c r="H73" s="198"/>
      <c r="J73" s="196"/>
      <c r="K73" s="198"/>
      <c r="M73" s="196"/>
      <c r="N73" s="198"/>
    </row>
    <row r="74" spans="1:19" s="174" customFormat="1" ht="11" outlineLevel="1">
      <c r="A74" s="197"/>
      <c r="B74" s="259">
        <f t="shared" si="5"/>
        <v>0</v>
      </c>
      <c r="D74" s="196"/>
      <c r="E74" s="198"/>
      <c r="G74" s="196"/>
      <c r="H74" s="198"/>
      <c r="J74" s="196"/>
      <c r="K74" s="198"/>
      <c r="M74" s="196"/>
      <c r="N74" s="198"/>
    </row>
    <row r="75" spans="1:19">
      <c r="A75" s="253" t="s">
        <v>34</v>
      </c>
      <c r="B75" s="254">
        <f>SUM(B70:B74)</f>
        <v>0</v>
      </c>
      <c r="C75" s="174"/>
      <c r="D75" s="196"/>
      <c r="E75" s="254">
        <f>SUM(E70:E74)</f>
        <v>0</v>
      </c>
      <c r="F75" s="174"/>
      <c r="G75" s="196"/>
      <c r="H75" s="254">
        <f>SUM(H70:H74)</f>
        <v>0</v>
      </c>
      <c r="I75" s="174"/>
      <c r="J75" s="196"/>
      <c r="K75" s="254">
        <f>SUM(K70:K74)</f>
        <v>0</v>
      </c>
      <c r="L75" s="174"/>
      <c r="M75" s="196"/>
      <c r="N75" s="254">
        <f>SUM(N70:N74)</f>
        <v>0</v>
      </c>
    </row>
    <row r="76" spans="1:19" s="174" customFormat="1" ht="11" outlineLevel="1">
      <c r="A76" s="255"/>
      <c r="B76" s="259">
        <f t="shared" ref="B76:B80" si="6">SUM(H76,K76,N76,E76)</f>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s="174" customFormat="1" ht="11" outlineLevel="1">
      <c r="A78" s="255"/>
      <c r="B78" s="259">
        <f t="shared" si="6"/>
        <v>0</v>
      </c>
      <c r="D78" s="196"/>
      <c r="E78" s="256"/>
      <c r="G78" s="196"/>
      <c r="H78" s="256"/>
      <c r="J78" s="196"/>
      <c r="K78" s="256"/>
      <c r="M78" s="196"/>
      <c r="N78" s="256"/>
    </row>
    <row r="79" spans="1:19" s="174" customFormat="1" ht="11" outlineLevel="1">
      <c r="A79" s="255"/>
      <c r="B79" s="259">
        <f t="shared" si="6"/>
        <v>0</v>
      </c>
      <c r="D79" s="196"/>
      <c r="E79" s="256"/>
      <c r="G79" s="196"/>
      <c r="H79" s="256"/>
      <c r="J79" s="196"/>
      <c r="K79" s="256"/>
      <c r="M79" s="196"/>
      <c r="N79" s="256"/>
    </row>
    <row r="80" spans="1:19" s="174" customFormat="1" ht="11" outlineLevel="1">
      <c r="A80" s="255"/>
      <c r="B80" s="259">
        <f t="shared" si="6"/>
        <v>0</v>
      </c>
      <c r="D80" s="196"/>
      <c r="E80" s="256"/>
      <c r="G80" s="196"/>
      <c r="H80" s="256"/>
      <c r="J80" s="196"/>
      <c r="K80" s="256"/>
      <c r="M80" s="196"/>
      <c r="N80" s="256"/>
    </row>
    <row r="81" spans="1:19">
      <c r="A81" s="257" t="s">
        <v>35</v>
      </c>
      <c r="B81" s="258">
        <f>SUM(B76:B80)</f>
        <v>0</v>
      </c>
      <c r="C81" s="174"/>
      <c r="D81" s="196"/>
      <c r="E81" s="258">
        <f>SUM(E76:E80)</f>
        <v>0</v>
      </c>
      <c r="F81" s="174"/>
      <c r="G81" s="196"/>
      <c r="H81" s="258">
        <f>SUM(H76:H80)</f>
        <v>0</v>
      </c>
      <c r="I81" s="174"/>
      <c r="J81" s="196"/>
      <c r="K81" s="258">
        <f>SUM(K76:K80)</f>
        <v>0</v>
      </c>
      <c r="L81" s="174"/>
      <c r="M81" s="196"/>
      <c r="N81" s="258">
        <f>SUM(N76:N80)</f>
        <v>0</v>
      </c>
    </row>
    <row r="82" spans="1:19" s="174" customFormat="1" ht="11" outlineLevel="1">
      <c r="A82" s="197"/>
      <c r="B82" s="259">
        <f t="shared" ref="B82:B86" si="7">SUM(H82,K82,N82,E82)</f>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s="174" customFormat="1" ht="11" outlineLevel="1">
      <c r="A84" s="197"/>
      <c r="B84" s="259">
        <f t="shared" si="7"/>
        <v>0</v>
      </c>
      <c r="D84" s="196"/>
      <c r="E84" s="198"/>
      <c r="G84" s="196"/>
      <c r="H84" s="198"/>
      <c r="J84" s="196"/>
      <c r="K84" s="198"/>
      <c r="M84" s="196"/>
      <c r="N84" s="198"/>
    </row>
    <row r="85" spans="1:19" s="174" customFormat="1" ht="11" outlineLevel="1">
      <c r="A85" s="197"/>
      <c r="B85" s="259">
        <f t="shared" si="7"/>
        <v>0</v>
      </c>
      <c r="D85" s="196"/>
      <c r="E85" s="198"/>
      <c r="G85" s="196"/>
      <c r="H85" s="198"/>
      <c r="J85" s="196"/>
      <c r="K85" s="198"/>
      <c r="M85" s="196"/>
      <c r="N85" s="198"/>
    </row>
    <row r="86" spans="1:19" s="174" customFormat="1" ht="11" outlineLevel="1">
      <c r="A86" s="197"/>
      <c r="B86" s="259">
        <f t="shared" si="7"/>
        <v>0</v>
      </c>
      <c r="D86" s="196"/>
      <c r="E86" s="198"/>
      <c r="G86" s="196"/>
      <c r="H86" s="198"/>
      <c r="J86" s="196"/>
      <c r="K86" s="198"/>
      <c r="M86" s="196"/>
      <c r="N86" s="198"/>
    </row>
    <row r="87" spans="1:19">
      <c r="A87" s="253" t="s">
        <v>363</v>
      </c>
      <c r="B87" s="254">
        <f>SUM(B82:B86)</f>
        <v>0</v>
      </c>
      <c r="C87" s="174"/>
      <c r="D87" s="196"/>
      <c r="E87" s="254">
        <f>SUM(E82:E86)</f>
        <v>0</v>
      </c>
      <c r="F87" s="174"/>
      <c r="G87" s="196"/>
      <c r="H87" s="254">
        <f>SUM(H82:H86)</f>
        <v>0</v>
      </c>
      <c r="I87" s="174"/>
      <c r="J87" s="196"/>
      <c r="K87" s="254">
        <f>SUM(K82:K86)</f>
        <v>0</v>
      </c>
      <c r="L87" s="174"/>
      <c r="M87" s="196"/>
      <c r="N87" s="254">
        <f>SUM(N82:N86)</f>
        <v>0</v>
      </c>
    </row>
    <row r="88" spans="1:19" s="110" customFormat="1">
      <c r="A88" s="142" t="s">
        <v>36</v>
      </c>
      <c r="B88" s="151">
        <f>B69-B75-B81-B87</f>
        <v>0</v>
      </c>
      <c r="C88" s="109"/>
      <c r="D88" s="109"/>
      <c r="E88" s="151">
        <f>E69-E75-E81-E87</f>
        <v>0</v>
      </c>
      <c r="F88" s="109"/>
      <c r="G88" s="109"/>
      <c r="H88" s="151">
        <f>H69-H75-H81-H87</f>
        <v>0</v>
      </c>
      <c r="I88" s="111"/>
      <c r="J88" s="109"/>
      <c r="K88" s="151">
        <f>K69-K75-K81-K87</f>
        <v>0</v>
      </c>
      <c r="L88" s="111"/>
      <c r="M88" s="109"/>
      <c r="N88" s="151">
        <f>N69-N75-N81-N87</f>
        <v>0</v>
      </c>
      <c r="O88" s="111"/>
      <c r="P88" s="109"/>
      <c r="Q88" s="109"/>
      <c r="R88" s="109"/>
      <c r="S88" s="109"/>
    </row>
  </sheetData>
  <sheetProtection insertColumns="0" insertRows="0"/>
  <mergeCells count="5">
    <mergeCell ref="D9:D10"/>
    <mergeCell ref="G9:G10"/>
    <mergeCell ref="J9:J10"/>
    <mergeCell ref="M9:M10"/>
    <mergeCell ref="A7:C7"/>
  </mergeCells>
  <conditionalFormatting sqref="A1">
    <cfRule type="cellIs" priority="2" operator="equal">
      <formula>0</formula>
    </cfRule>
  </conditionalFormatting>
  <conditionalFormatting sqref="A2:A6">
    <cfRule type="cellIs" priority="1" operator="equal">
      <formula>0</formula>
    </cfRule>
  </conditionalFormatting>
  <pageMargins left="0.7" right="0.7" top="0.78740157499999996" bottom="0.78740157499999996" header="0.3" footer="0.3"/>
  <pageSetup paperSize="9" scale="58" fitToHeight="0" orientation="landscape" horizontalDpi="0" verticalDpi="0"/>
  <headerFooter>
    <oddFooter>&amp;R&amp;"Calibri,Standard"&amp;K000000ERSTELLT: 20.05.2021 / DS</oddFooter>
  </headerFooter>
  <rowBreaks count="1" manualBreakCount="1">
    <brk id="59" max="16383" man="1"/>
  </rowBreaks>
  <ignoredErrors>
    <ignoredError sqref="A1" unlocked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93"/>
  <sheetViews>
    <sheetView tabSelected="1" zoomScale="140" zoomScaleNormal="140" workbookViewId="0">
      <pane ySplit="9" topLeftCell="A10" activePane="bottomLeft" state="frozen"/>
      <selection activeCell="A7" sqref="A7:C7"/>
      <selection pane="bottomLeft" activeCell="E2" sqref="E2"/>
    </sheetView>
  </sheetViews>
  <sheetFormatPr baseColWidth="10" defaultRowHeight="16" outlineLevelRow="1" outlineLevelCol="1"/>
  <cols>
    <col min="1" max="1" width="44.6640625" style="109" customWidth="1"/>
    <col min="2" max="2" width="15.83203125" style="110" customWidth="1"/>
    <col min="3" max="3" width="6.5" style="112" bestFit="1" customWidth="1"/>
    <col min="4" max="4" width="2.5" style="109" bestFit="1" customWidth="1"/>
    <col min="5" max="5" width="13.83203125" style="110" customWidth="1" outlineLevel="1"/>
    <col min="6" max="6" width="5.6640625" style="109" bestFit="1" customWidth="1" outlineLevel="1"/>
    <col min="7" max="7" width="2.5" style="109" bestFit="1" customWidth="1"/>
    <col min="8" max="8" width="13.83203125" style="110" customWidth="1" outlineLevel="1"/>
    <col min="9" max="9" width="5.6640625" style="111" customWidth="1" outlineLevel="1"/>
    <col min="10" max="10" width="2.5" style="109" bestFit="1" customWidth="1"/>
    <col min="11" max="11" width="13.83203125" style="110" customWidth="1" outlineLevel="1"/>
    <col min="12" max="12" width="5.6640625" style="111" customWidth="1" outlineLevel="1"/>
    <col min="13" max="13" width="2.5" style="109" bestFit="1" customWidth="1"/>
    <col min="14" max="14" width="13.83203125" style="110" customWidth="1" outlineLevel="1"/>
    <col min="15" max="15" width="5.6640625" style="111" customWidth="1" outlineLevel="1"/>
    <col min="16" max="16" width="68.1640625" style="109" bestFit="1" customWidth="1"/>
    <col min="17" max="16384" width="10.83203125" style="109"/>
  </cols>
  <sheetData>
    <row r="1" spans="1:16">
      <c r="A1" s="211"/>
      <c r="B1" s="107" t="s">
        <v>115</v>
      </c>
      <c r="C1" s="108"/>
    </row>
    <row r="2" spans="1:16">
      <c r="A2" s="211"/>
      <c r="B2" s="108" t="s">
        <v>116</v>
      </c>
      <c r="C2" s="108"/>
    </row>
    <row r="3" spans="1:16">
      <c r="A3" s="211"/>
      <c r="B3" s="108" t="s">
        <v>65</v>
      </c>
      <c r="C3" s="108"/>
    </row>
    <row r="4" spans="1:16">
      <c r="A4" s="211"/>
      <c r="B4" s="108" t="s">
        <v>10</v>
      </c>
      <c r="C4" s="108"/>
    </row>
    <row r="5" spans="1:16" customFormat="1"/>
    <row r="6" spans="1:16">
      <c r="A6" s="115" t="s">
        <v>382</v>
      </c>
      <c r="B6" s="116"/>
      <c r="C6" s="117"/>
      <c r="D6" s="268" t="s">
        <v>33</v>
      </c>
      <c r="E6" s="113">
        <f>IFERROR(E56/$B56, 0)</f>
        <v>0</v>
      </c>
      <c r="G6" s="268" t="s">
        <v>26</v>
      </c>
      <c r="H6" s="114">
        <f>IFERROR(H56/$B56, 0)</f>
        <v>0</v>
      </c>
      <c r="J6" s="268" t="s">
        <v>25</v>
      </c>
      <c r="K6" s="113">
        <f>IFERROR(K56/$B56, 0)</f>
        <v>0</v>
      </c>
      <c r="M6" s="268" t="s">
        <v>27</v>
      </c>
      <c r="N6" s="114">
        <f>IFERROR(N56/$B56, 0)</f>
        <v>0</v>
      </c>
    </row>
    <row r="7" spans="1:16" ht="16" customHeight="1">
      <c r="A7" s="260" t="s">
        <v>383</v>
      </c>
      <c r="B7" s="261"/>
      <c r="C7" s="262"/>
      <c r="D7" s="268"/>
      <c r="E7" s="119" t="s">
        <v>384</v>
      </c>
      <c r="G7" s="268"/>
      <c r="H7" s="120" t="s">
        <v>26</v>
      </c>
      <c r="I7" s="121"/>
      <c r="J7" s="268"/>
      <c r="K7" s="119" t="s">
        <v>386</v>
      </c>
      <c r="L7" s="121"/>
      <c r="M7" s="268"/>
      <c r="N7" s="120" t="s">
        <v>387</v>
      </c>
      <c r="O7" s="121"/>
    </row>
    <row r="8" spans="1:16" customFormat="1" ht="17" customHeight="1">
      <c r="A8" s="263" t="s">
        <v>388</v>
      </c>
      <c r="E8" s="119" t="s">
        <v>385</v>
      </c>
      <c r="F8" s="109"/>
      <c r="G8" s="118"/>
      <c r="H8" s="120" t="s">
        <v>385</v>
      </c>
      <c r="I8" s="121"/>
      <c r="J8" s="118"/>
      <c r="K8" s="119" t="s">
        <v>385</v>
      </c>
      <c r="L8" s="121"/>
      <c r="M8" s="118"/>
      <c r="N8" s="120" t="s">
        <v>385</v>
      </c>
    </row>
    <row r="9" spans="1:16" s="126" customFormat="1" ht="32" customHeight="1" collapsed="1">
      <c r="A9" s="122" t="s">
        <v>3</v>
      </c>
      <c r="B9" s="123" t="s">
        <v>4</v>
      </c>
      <c r="C9" s="124" t="s">
        <v>1</v>
      </c>
      <c r="D9" s="109"/>
      <c r="E9" s="119" t="s">
        <v>28</v>
      </c>
      <c r="F9" s="109"/>
      <c r="G9" s="109"/>
      <c r="H9" s="120" t="s">
        <v>26</v>
      </c>
      <c r="I9" s="111"/>
      <c r="J9" s="109"/>
      <c r="K9" s="119" t="s">
        <v>25</v>
      </c>
      <c r="L9" s="111"/>
      <c r="M9" s="109"/>
      <c r="N9" s="120" t="s">
        <v>27</v>
      </c>
      <c r="O9" s="111"/>
      <c r="P9" s="125" t="s">
        <v>231</v>
      </c>
    </row>
    <row r="10" spans="1:16" outlineLevel="1">
      <c r="A10" s="209" t="s">
        <v>153</v>
      </c>
      <c r="B10" s="127">
        <f>SUM(H10,K10,N10,E10)</f>
        <v>0</v>
      </c>
      <c r="C10" s="128">
        <f>IFERROR(B10/B$19, 0)</f>
        <v>0</v>
      </c>
      <c r="E10" s="129">
        <f>SUM(Personalkosten!H25)</f>
        <v>0</v>
      </c>
      <c r="H10" s="129"/>
      <c r="K10" s="129"/>
      <c r="N10" s="129"/>
      <c r="P10" s="130" t="s">
        <v>163</v>
      </c>
    </row>
    <row r="11" spans="1:16" outlineLevel="1">
      <c r="A11" s="209" t="s">
        <v>150</v>
      </c>
      <c r="B11" s="127">
        <f>SUM(H11,K11,N11,E11)</f>
        <v>0</v>
      </c>
      <c r="C11" s="128">
        <f t="shared" ref="C11:C17" si="0">IFERROR(B11/B$19, 0)</f>
        <v>0</v>
      </c>
      <c r="E11" s="129"/>
      <c r="H11" s="129">
        <f>SUM(Personalkosten!H42)</f>
        <v>0</v>
      </c>
      <c r="K11" s="129"/>
      <c r="N11" s="129"/>
      <c r="P11" s="130" t="s">
        <v>163</v>
      </c>
    </row>
    <row r="12" spans="1:16" outlineLevel="1">
      <c r="A12" s="209" t="s">
        <v>151</v>
      </c>
      <c r="B12" s="127">
        <f>SUM(H12,K12,N12,E12)</f>
        <v>0</v>
      </c>
      <c r="C12" s="128">
        <f t="shared" si="0"/>
        <v>0</v>
      </c>
      <c r="E12" s="129"/>
      <c r="H12" s="129"/>
      <c r="K12" s="129">
        <f>SUM(Personalkosten!H59)</f>
        <v>0</v>
      </c>
      <c r="N12" s="129"/>
      <c r="P12" s="130" t="s">
        <v>163</v>
      </c>
    </row>
    <row r="13" spans="1:16" outlineLevel="1">
      <c r="A13" s="209" t="s">
        <v>152</v>
      </c>
      <c r="B13" s="127">
        <f t="shared" ref="B13:B17" si="1">SUM(H13,K13,N13,E13)</f>
        <v>0</v>
      </c>
      <c r="C13" s="128">
        <f t="shared" si="0"/>
        <v>0</v>
      </c>
      <c r="E13" s="129"/>
      <c r="H13" s="129"/>
      <c r="K13" s="129"/>
      <c r="N13" s="129">
        <f>SUM(Personalkosten!H76)</f>
        <v>0</v>
      </c>
      <c r="P13" s="130" t="s">
        <v>163</v>
      </c>
    </row>
    <row r="14" spans="1:16" outlineLevel="1">
      <c r="A14" s="210" t="s">
        <v>12</v>
      </c>
      <c r="B14" s="127">
        <f t="shared" si="1"/>
        <v>0</v>
      </c>
      <c r="C14" s="128">
        <f t="shared" si="0"/>
        <v>0</v>
      </c>
      <c r="E14" s="131"/>
      <c r="H14" s="131"/>
      <c r="K14" s="131"/>
      <c r="N14" s="131"/>
      <c r="P14" s="130" t="s">
        <v>167</v>
      </c>
    </row>
    <row r="15" spans="1:16" outlineLevel="1">
      <c r="A15" s="210" t="s">
        <v>12</v>
      </c>
      <c r="B15" s="127">
        <f>SUM(H15,K15,N15,E15)</f>
        <v>0</v>
      </c>
      <c r="C15" s="128">
        <f t="shared" si="0"/>
        <v>0</v>
      </c>
      <c r="E15" s="131"/>
      <c r="H15" s="131"/>
      <c r="K15" s="131"/>
      <c r="N15" s="131"/>
      <c r="P15" s="130" t="s">
        <v>167</v>
      </c>
    </row>
    <row r="16" spans="1:16" outlineLevel="1">
      <c r="A16" s="210" t="s">
        <v>12</v>
      </c>
      <c r="B16" s="127">
        <f t="shared" si="1"/>
        <v>0</v>
      </c>
      <c r="C16" s="128">
        <f t="shared" si="0"/>
        <v>0</v>
      </c>
      <c r="E16" s="131"/>
      <c r="H16" s="131"/>
      <c r="K16" s="131"/>
      <c r="N16" s="131"/>
      <c r="P16" s="130" t="s">
        <v>167</v>
      </c>
    </row>
    <row r="17" spans="1:16" outlineLevel="1">
      <c r="A17" s="210" t="s">
        <v>12</v>
      </c>
      <c r="B17" s="127">
        <f t="shared" si="1"/>
        <v>0</v>
      </c>
      <c r="C17" s="128">
        <f t="shared" si="0"/>
        <v>0</v>
      </c>
      <c r="E17" s="131"/>
      <c r="H17" s="131"/>
      <c r="K17" s="131"/>
      <c r="N17" s="131"/>
      <c r="P17" s="130" t="s">
        <v>167</v>
      </c>
    </row>
    <row r="18" spans="1:16" ht="11" customHeight="1" outlineLevel="1">
      <c r="A18" s="249" t="s">
        <v>117</v>
      </c>
      <c r="B18" s="252"/>
      <c r="C18" s="252"/>
      <c r="E18" s="250"/>
      <c r="H18" s="250"/>
      <c r="K18" s="250"/>
      <c r="N18" s="250"/>
      <c r="P18" s="251"/>
    </row>
    <row r="19" spans="1:16" s="136" customFormat="1">
      <c r="A19" s="236" t="s">
        <v>11</v>
      </c>
      <c r="B19" s="235">
        <f>SUM(B10:B18)</f>
        <v>0</v>
      </c>
      <c r="C19" s="237">
        <f>IFERROR(B19/B$56, 0)</f>
        <v>0</v>
      </c>
      <c r="D19" s="109"/>
      <c r="E19" s="235">
        <f>SUM(E10:E18)</f>
        <v>0</v>
      </c>
      <c r="F19" s="109"/>
      <c r="G19" s="109"/>
      <c r="H19" s="235">
        <f>SUM(H10:H18)</f>
        <v>0</v>
      </c>
      <c r="I19" s="111"/>
      <c r="J19" s="109"/>
      <c r="K19" s="235">
        <f>SUM(K10:K18)</f>
        <v>0</v>
      </c>
      <c r="L19" s="111"/>
      <c r="M19" s="109"/>
      <c r="N19" s="235">
        <f>SUM(N10:N18)</f>
        <v>0</v>
      </c>
      <c r="O19" s="111"/>
      <c r="P19" s="234"/>
    </row>
    <row r="20" spans="1:16" outlineLevel="1">
      <c r="A20" s="240" t="s">
        <v>12</v>
      </c>
      <c r="B20" s="127">
        <f t="shared" ref="B20:B25" si="2">SUM(H20,K20,N20,E20)</f>
        <v>0</v>
      </c>
      <c r="C20" s="128">
        <f t="shared" ref="C20:C24" si="3">IFERROR(B20/B$19, 0)</f>
        <v>0</v>
      </c>
      <c r="E20" s="239"/>
      <c r="H20" s="239"/>
      <c r="K20" s="239"/>
      <c r="N20" s="239"/>
      <c r="P20" s="238" t="s">
        <v>167</v>
      </c>
    </row>
    <row r="21" spans="1:16" outlineLevel="1">
      <c r="A21" s="240" t="s">
        <v>12</v>
      </c>
      <c r="B21" s="127">
        <f t="shared" si="2"/>
        <v>0</v>
      </c>
      <c r="C21" s="128">
        <f t="shared" si="3"/>
        <v>0</v>
      </c>
      <c r="E21" s="239"/>
      <c r="H21" s="239"/>
      <c r="K21" s="239"/>
      <c r="N21" s="239"/>
      <c r="P21" s="238" t="s">
        <v>167</v>
      </c>
    </row>
    <row r="22" spans="1:16" outlineLevel="1">
      <c r="A22" s="240" t="s">
        <v>12</v>
      </c>
      <c r="B22" s="127">
        <f>SUM(H22,K22,N22,E22)</f>
        <v>0</v>
      </c>
      <c r="C22" s="128">
        <f t="shared" si="3"/>
        <v>0</v>
      </c>
      <c r="E22" s="239"/>
      <c r="H22" s="239"/>
      <c r="K22" s="239"/>
      <c r="N22" s="239"/>
      <c r="P22" s="238" t="s">
        <v>167</v>
      </c>
    </row>
    <row r="23" spans="1:16" outlineLevel="1">
      <c r="A23" s="240" t="s">
        <v>12</v>
      </c>
      <c r="B23" s="127">
        <f t="shared" si="2"/>
        <v>0</v>
      </c>
      <c r="C23" s="128">
        <f t="shared" si="3"/>
        <v>0</v>
      </c>
      <c r="E23" s="239"/>
      <c r="H23" s="239"/>
      <c r="K23" s="239"/>
      <c r="N23" s="239"/>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 t="shared" si="2"/>
        <v>0</v>
      </c>
      <c r="C25" s="128">
        <f>IFERROR(B25/B$19, 0)</f>
        <v>0</v>
      </c>
      <c r="E25" s="239"/>
      <c r="H25" s="239"/>
      <c r="K25" s="239"/>
      <c r="N25" s="239"/>
      <c r="P25" s="238" t="s">
        <v>167</v>
      </c>
    </row>
    <row r="26" spans="1:16" ht="11" customHeight="1" outlineLevel="1">
      <c r="A26" s="246" t="s">
        <v>117</v>
      </c>
      <c r="B26" s="252"/>
      <c r="C26" s="252"/>
      <c r="E26" s="248"/>
      <c r="H26" s="248"/>
      <c r="K26" s="248"/>
      <c r="N26" s="248"/>
      <c r="P26" s="247"/>
    </row>
    <row r="27" spans="1:16" s="136" customFormat="1">
      <c r="A27" s="241" t="s">
        <v>6</v>
      </c>
      <c r="B27" s="242">
        <f>SUM(B20:B26)</f>
        <v>0</v>
      </c>
      <c r="C27" s="243">
        <f>IFERROR(B27/B$56, 0)</f>
        <v>0</v>
      </c>
      <c r="D27" s="109"/>
      <c r="E27" s="244">
        <f>SUM(E20:E26)</f>
        <v>0</v>
      </c>
      <c r="F27" s="109"/>
      <c r="G27" s="109"/>
      <c r="H27" s="244">
        <f>SUM(H20:H26)</f>
        <v>0</v>
      </c>
      <c r="I27" s="111"/>
      <c r="J27" s="109"/>
      <c r="K27" s="244">
        <f>SUM(K20:K26)</f>
        <v>0</v>
      </c>
      <c r="L27" s="111"/>
      <c r="M27" s="109"/>
      <c r="N27" s="244">
        <f>SUM(N20:N26)</f>
        <v>0</v>
      </c>
      <c r="O27" s="111"/>
      <c r="P27" s="245"/>
    </row>
    <row r="28" spans="1:16" outlineLevel="1">
      <c r="A28" s="210" t="s">
        <v>57</v>
      </c>
      <c r="B28" s="127">
        <f>SUM(H28,K28,N28,E28)</f>
        <v>0</v>
      </c>
      <c r="C28" s="128"/>
      <c r="E28" s="131"/>
      <c r="H28" s="131"/>
      <c r="K28" s="131"/>
      <c r="N28" s="131"/>
      <c r="P28" s="130" t="s">
        <v>23</v>
      </c>
    </row>
    <row r="29" spans="1:16" outlineLevel="1">
      <c r="A29" s="210" t="s">
        <v>58</v>
      </c>
      <c r="B29" s="127">
        <f>SUM(H29,K29,N29,E29)</f>
        <v>0</v>
      </c>
      <c r="C29" s="128"/>
      <c r="E29" s="131"/>
      <c r="H29" s="131"/>
      <c r="K29" s="131"/>
      <c r="N29" s="131"/>
      <c r="P29" s="130" t="s">
        <v>23</v>
      </c>
    </row>
    <row r="30" spans="1:16" outlineLevel="1">
      <c r="A30" s="210" t="s">
        <v>59</v>
      </c>
      <c r="B30" s="127">
        <f>SUM(H30,K30,N30,E30)</f>
        <v>0</v>
      </c>
      <c r="C30" s="128"/>
      <c r="E30" s="131"/>
      <c r="H30" s="131"/>
      <c r="K30" s="131"/>
      <c r="N30" s="131"/>
      <c r="P30" s="130" t="s">
        <v>23</v>
      </c>
    </row>
    <row r="31" spans="1:16" outlineLevel="1">
      <c r="A31" s="210" t="s">
        <v>60</v>
      </c>
      <c r="B31" s="127">
        <f>SUM(H31,K31,N31,E31)</f>
        <v>0</v>
      </c>
      <c r="C31" s="128"/>
      <c r="E31" s="131"/>
      <c r="H31" s="131"/>
      <c r="K31" s="131"/>
      <c r="N31" s="131"/>
      <c r="P31" s="130" t="s">
        <v>23</v>
      </c>
    </row>
    <row r="32" spans="1:16" outlineLevel="1">
      <c r="A32" s="210"/>
      <c r="B32" s="127">
        <f>SUM(H32,K32,N32,E32)</f>
        <v>0</v>
      </c>
      <c r="C32" s="128"/>
      <c r="E32" s="131"/>
      <c r="H32" s="131"/>
      <c r="K32" s="131"/>
      <c r="N32" s="131"/>
      <c r="P32" s="130" t="s">
        <v>13</v>
      </c>
    </row>
    <row r="33" spans="1:16" ht="11" customHeight="1" outlineLevel="1">
      <c r="A33" s="249" t="s">
        <v>117</v>
      </c>
      <c r="B33" s="252"/>
      <c r="C33" s="252"/>
      <c r="E33" s="250"/>
      <c r="H33" s="250"/>
      <c r="K33" s="250"/>
      <c r="N33" s="250"/>
      <c r="P33" s="251"/>
    </row>
    <row r="34" spans="1:16" s="136" customFormat="1">
      <c r="A34" s="236" t="s">
        <v>7</v>
      </c>
      <c r="B34" s="235">
        <f>SUM(B28:B33)</f>
        <v>0</v>
      </c>
      <c r="C34" s="237">
        <f>IFERROR(B34/B$56, 0)</f>
        <v>0</v>
      </c>
      <c r="D34" s="109"/>
      <c r="E34" s="235">
        <f>SUM(E28:E33)</f>
        <v>0</v>
      </c>
      <c r="F34" s="109"/>
      <c r="G34" s="109"/>
      <c r="H34" s="235">
        <f>SUM(H28:H33)</f>
        <v>0</v>
      </c>
      <c r="I34" s="111"/>
      <c r="J34" s="109"/>
      <c r="K34" s="235">
        <f>SUM(K28:K33)</f>
        <v>0</v>
      </c>
      <c r="L34" s="111"/>
      <c r="M34" s="109"/>
      <c r="N34" s="235">
        <f>SUM(N28:N33)</f>
        <v>0</v>
      </c>
      <c r="O34" s="111"/>
      <c r="P34" s="234"/>
    </row>
    <row r="35" spans="1:16" outlineLevel="1">
      <c r="A35" s="240" t="s">
        <v>12</v>
      </c>
      <c r="B35" s="127">
        <f>SUM(H35,K35,N35,E35)</f>
        <v>0</v>
      </c>
      <c r="C35" s="128"/>
      <c r="E35" s="239"/>
      <c r="H35" s="239"/>
      <c r="K35" s="239"/>
      <c r="N35" s="239"/>
      <c r="P35" s="238" t="s">
        <v>23</v>
      </c>
    </row>
    <row r="36" spans="1:16" outlineLevel="1">
      <c r="A36" s="240" t="s">
        <v>12</v>
      </c>
      <c r="B36" s="127">
        <f>SUM(H36,K36,N36,E36)</f>
        <v>0</v>
      </c>
      <c r="C36" s="128"/>
      <c r="E36" s="239"/>
      <c r="H36" s="239"/>
      <c r="K36" s="239"/>
      <c r="N36" s="239"/>
      <c r="P36" s="238" t="s">
        <v>23</v>
      </c>
    </row>
    <row r="37" spans="1:16" outlineLevel="1">
      <c r="A37" s="240" t="s">
        <v>12</v>
      </c>
      <c r="B37" s="127">
        <f>SUM(H37,K37,N37,E37)</f>
        <v>0</v>
      </c>
      <c r="C37" s="128"/>
      <c r="E37" s="239"/>
      <c r="H37" s="239"/>
      <c r="K37" s="239"/>
      <c r="N37" s="239"/>
      <c r="P37" s="238" t="s">
        <v>23</v>
      </c>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13</v>
      </c>
    </row>
    <row r="40" spans="1:16" ht="11" customHeight="1" outlineLevel="1">
      <c r="A40" s="246" t="s">
        <v>117</v>
      </c>
      <c r="B40" s="252"/>
      <c r="C40" s="252"/>
      <c r="E40" s="248"/>
      <c r="H40" s="248"/>
      <c r="K40" s="248"/>
      <c r="N40" s="248"/>
      <c r="P40" s="247"/>
    </row>
    <row r="41" spans="1:16" s="136" customFormat="1">
      <c r="A41" s="241" t="s">
        <v>8</v>
      </c>
      <c r="B41" s="242">
        <f>SUM(B35:B40)</f>
        <v>0</v>
      </c>
      <c r="C41" s="243">
        <f>IFERROR(B41/B$56, 0)</f>
        <v>0</v>
      </c>
      <c r="D41" s="109"/>
      <c r="E41" s="244">
        <f>SUM(E35:E40)</f>
        <v>0</v>
      </c>
      <c r="F41" s="109"/>
      <c r="G41" s="109"/>
      <c r="H41" s="244">
        <f>SUM(H35:H40)</f>
        <v>0</v>
      </c>
      <c r="I41" s="111"/>
      <c r="J41" s="109"/>
      <c r="K41" s="244">
        <f>SUM(K35:K40)</f>
        <v>0</v>
      </c>
      <c r="L41" s="111"/>
      <c r="M41" s="109"/>
      <c r="N41" s="244">
        <f>SUM(N35:N40)</f>
        <v>0</v>
      </c>
      <c r="O41" s="111"/>
      <c r="P41" s="245"/>
    </row>
    <row r="42" spans="1:16" outlineLevel="1">
      <c r="A42" s="210" t="s">
        <v>61</v>
      </c>
      <c r="B42" s="127">
        <f t="shared" ref="B42:B47" si="4">SUM(H42,K42,N42,E42)</f>
        <v>0</v>
      </c>
      <c r="C42" s="128"/>
      <c r="E42" s="131"/>
      <c r="H42" s="131"/>
      <c r="K42" s="131"/>
      <c r="N42" s="131"/>
      <c r="P42" s="130" t="s">
        <v>22</v>
      </c>
    </row>
    <row r="43" spans="1:16" outlineLevel="1">
      <c r="A43" s="210" t="s">
        <v>62</v>
      </c>
      <c r="B43" s="127">
        <f t="shared" si="4"/>
        <v>0</v>
      </c>
      <c r="C43" s="128"/>
      <c r="E43" s="131"/>
      <c r="H43" s="131"/>
      <c r="K43" s="131"/>
      <c r="N43" s="131"/>
      <c r="P43" s="130" t="s">
        <v>14</v>
      </c>
    </row>
    <row r="44" spans="1:16" outlineLevel="1">
      <c r="A44" s="210" t="s">
        <v>12</v>
      </c>
      <c r="B44" s="127">
        <f t="shared" si="4"/>
        <v>0</v>
      </c>
      <c r="C44" s="128"/>
      <c r="E44" s="131"/>
      <c r="H44" s="131"/>
      <c r="K44" s="131"/>
      <c r="N44" s="131"/>
      <c r="P44" s="130" t="s">
        <v>14</v>
      </c>
    </row>
    <row r="45" spans="1:16" outlineLevel="1">
      <c r="A45" s="210" t="s">
        <v>12</v>
      </c>
      <c r="B45" s="127">
        <f t="shared" si="4"/>
        <v>0</v>
      </c>
      <c r="C45" s="128"/>
      <c r="E45" s="131"/>
      <c r="H45" s="131"/>
      <c r="K45" s="131"/>
      <c r="N45" s="131"/>
      <c r="P45" s="130" t="s">
        <v>14</v>
      </c>
    </row>
    <row r="46" spans="1:16" outlineLevel="1">
      <c r="A46" s="210" t="s">
        <v>12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ht="11" customHeight="1" outlineLevel="1">
      <c r="A48" s="249" t="s">
        <v>117</v>
      </c>
      <c r="B48" s="252"/>
      <c r="C48" s="252"/>
      <c r="E48" s="250"/>
      <c r="H48" s="250"/>
      <c r="K48" s="250"/>
      <c r="N48" s="250"/>
      <c r="P48" s="251"/>
    </row>
    <row r="49" spans="1:19" s="136" customFormat="1">
      <c r="A49" s="236" t="s">
        <v>21</v>
      </c>
      <c r="B49" s="235">
        <f>SUM(B42:B48)</f>
        <v>0</v>
      </c>
      <c r="C49" s="237">
        <f>IFERROR(B49/B$56, 0)</f>
        <v>0</v>
      </c>
      <c r="D49" s="109"/>
      <c r="E49" s="235">
        <f>SUM(E42:E48)</f>
        <v>0</v>
      </c>
      <c r="F49" s="109"/>
      <c r="G49" s="109"/>
      <c r="H49" s="235">
        <f>SUM(H42:H48)</f>
        <v>0</v>
      </c>
      <c r="I49" s="111"/>
      <c r="J49" s="109"/>
      <c r="K49" s="235">
        <f>SUM(K42:K48)</f>
        <v>0</v>
      </c>
      <c r="L49" s="111"/>
      <c r="M49" s="109"/>
      <c r="N49" s="235">
        <f>SUM(N42:N48)</f>
        <v>0</v>
      </c>
      <c r="O49" s="111"/>
      <c r="P49" s="234" t="s">
        <v>20</v>
      </c>
    </row>
    <row r="50" spans="1:19" customFormat="1" ht="8" customHeight="1"/>
    <row r="51" spans="1:19" s="136" customFormat="1">
      <c r="A51" s="133" t="s">
        <v>351</v>
      </c>
      <c r="B51" s="134">
        <f>SUM(B19,B27,B34,B41,B49)</f>
        <v>0</v>
      </c>
      <c r="C51" s="135"/>
      <c r="D51" s="109"/>
      <c r="E51" s="134">
        <f>SUM(E19,E27,E34,E41,E49)</f>
        <v>0</v>
      </c>
      <c r="F51" s="109"/>
      <c r="G51" s="109"/>
      <c r="H51" s="134">
        <f>SUM(H19,H27,H34,H41,H49)</f>
        <v>0</v>
      </c>
      <c r="I51" s="111"/>
      <c r="J51" s="109"/>
      <c r="K51" s="134">
        <f>SUM(K19,K27,K34,K41,K49)</f>
        <v>0</v>
      </c>
      <c r="L51" s="111"/>
      <c r="M51" s="109"/>
      <c r="N51" s="134">
        <f>SUM(N19,N27,N34,N41,N49)</f>
        <v>0</v>
      </c>
      <c r="O51" s="111"/>
      <c r="P51" s="137"/>
    </row>
    <row r="52" spans="1:19" s="136" customFormat="1">
      <c r="A52" s="212" t="s">
        <v>293</v>
      </c>
      <c r="B52" s="143">
        <f>SUM(H52,K52,N52,E52)</f>
        <v>0</v>
      </c>
      <c r="C52" s="144"/>
      <c r="D52" s="109"/>
      <c r="E52" s="143">
        <f>-E41</f>
        <v>0</v>
      </c>
      <c r="F52" s="109"/>
      <c r="G52" s="109"/>
      <c r="H52" s="143">
        <f>-H41</f>
        <v>0</v>
      </c>
      <c r="I52" s="111"/>
      <c r="J52" s="109"/>
      <c r="K52" s="143">
        <f>-K41</f>
        <v>0</v>
      </c>
      <c r="L52" s="111"/>
      <c r="M52" s="109"/>
      <c r="N52" s="143">
        <f>-N41</f>
        <v>0</v>
      </c>
      <c r="O52" s="111"/>
      <c r="P52" s="141"/>
    </row>
    <row r="53" spans="1:19" s="136" customFormat="1">
      <c r="A53" s="133" t="s">
        <v>352</v>
      </c>
      <c r="B53" s="134">
        <f>SUM(B51:B52)</f>
        <v>0</v>
      </c>
      <c r="C53" s="135">
        <v>0.8</v>
      </c>
      <c r="D53" s="109"/>
      <c r="E53" s="134">
        <f>SUM(E51:E52)</f>
        <v>0</v>
      </c>
      <c r="F53" s="109"/>
      <c r="G53" s="109"/>
      <c r="H53" s="134">
        <f>SUM(H51:H52)</f>
        <v>0</v>
      </c>
      <c r="I53" s="111"/>
      <c r="J53" s="109"/>
      <c r="K53" s="134">
        <f>SUM(K51:K52)</f>
        <v>0</v>
      </c>
      <c r="L53" s="111"/>
      <c r="M53" s="109"/>
      <c r="N53" s="134">
        <f>SUM(N51:N52)</f>
        <v>0</v>
      </c>
      <c r="O53" s="111"/>
      <c r="P53" s="137"/>
    </row>
    <row r="54" spans="1:19" ht="5" customHeight="1"/>
    <row r="55" spans="1:19" s="136" customFormat="1">
      <c r="A55" s="138" t="s">
        <v>354</v>
      </c>
      <c r="B55" s="139">
        <f>B53/0.8*0.2</f>
        <v>0</v>
      </c>
      <c r="C55" s="140">
        <v>0.2</v>
      </c>
      <c r="D55" s="109"/>
      <c r="E55" s="139">
        <f>E53/0.8*0.2</f>
        <v>0</v>
      </c>
      <c r="F55" s="109"/>
      <c r="G55" s="109"/>
      <c r="H55" s="139">
        <f>H53/0.8*0.2</f>
        <v>0</v>
      </c>
      <c r="I55" s="111"/>
      <c r="J55" s="109"/>
      <c r="K55" s="139">
        <f>K53/0.8*0.2</f>
        <v>0</v>
      </c>
      <c r="L55" s="111"/>
      <c r="M55" s="109"/>
      <c r="N55" s="139">
        <f>N53/0.8*0.2</f>
        <v>0</v>
      </c>
      <c r="O55" s="111"/>
      <c r="P55" s="141"/>
    </row>
    <row r="56" spans="1:19" s="136" customFormat="1">
      <c r="A56" s="142" t="s">
        <v>353</v>
      </c>
      <c r="B56" s="143">
        <f>SUM(B55,B53)</f>
        <v>0</v>
      </c>
      <c r="C56" s="144">
        <v>1</v>
      </c>
      <c r="D56" s="109"/>
      <c r="E56" s="143">
        <f>SUM(E55,E53)</f>
        <v>0</v>
      </c>
      <c r="F56" s="109"/>
      <c r="G56" s="109"/>
      <c r="H56" s="143">
        <f>SUM(H55,H53)</f>
        <v>0</v>
      </c>
      <c r="I56" s="111"/>
      <c r="J56" s="109"/>
      <c r="K56" s="143">
        <f>SUM(K55,K53)</f>
        <v>0</v>
      </c>
      <c r="L56" s="111"/>
      <c r="M56" s="109"/>
      <c r="N56" s="143">
        <f>SUM(N55,N53)</f>
        <v>0</v>
      </c>
      <c r="O56" s="111"/>
      <c r="P56" s="141"/>
    </row>
    <row r="57" spans="1:19">
      <c r="Q57" s="145"/>
      <c r="R57" s="145"/>
      <c r="S57" s="145"/>
    </row>
    <row r="58" spans="1:19" collapsed="1">
      <c r="A58" s="142" t="s">
        <v>30</v>
      </c>
      <c r="B58" s="146"/>
      <c r="C58" s="147"/>
      <c r="Q58" s="145"/>
      <c r="R58" s="148"/>
      <c r="S58" s="149"/>
    </row>
    <row r="59" spans="1:19">
      <c r="A59" s="213" t="s">
        <v>15</v>
      </c>
      <c r="B59" s="146">
        <f>SUM(B56)</f>
        <v>0</v>
      </c>
      <c r="C59" s="147">
        <v>1</v>
      </c>
      <c r="E59" s="146">
        <f>SUM(E56:E56)</f>
        <v>0</v>
      </c>
      <c r="F59" s="150">
        <v>1</v>
      </c>
      <c r="H59" s="146">
        <f>SUM(H56:H56)</f>
        <v>0</v>
      </c>
      <c r="I59" s="150">
        <v>1</v>
      </c>
      <c r="K59" s="146">
        <f>SUM(K56:K56)</f>
        <v>0</v>
      </c>
      <c r="L59" s="150">
        <v>1</v>
      </c>
      <c r="N59" s="146">
        <f>SUM(N56:N56)</f>
        <v>0</v>
      </c>
      <c r="O59" s="150">
        <v>1</v>
      </c>
      <c r="P59" s="145"/>
      <c r="Q59" s="145"/>
      <c r="R59" s="145"/>
      <c r="S59" s="145"/>
    </row>
    <row r="60" spans="1:19">
      <c r="A60" s="213" t="s">
        <v>335</v>
      </c>
      <c r="B60" s="146">
        <f>B59*50%</f>
        <v>0</v>
      </c>
      <c r="C60" s="147">
        <f>IFERROR(B60/B$59, 0)</f>
        <v>0</v>
      </c>
      <c r="E60" s="146">
        <f>$B60*E6</f>
        <v>0</v>
      </c>
      <c r="F60" s="150">
        <f>IFERROR(E60/E$59, 0)</f>
        <v>0</v>
      </c>
      <c r="H60" s="146">
        <f>$B60*H6</f>
        <v>0</v>
      </c>
      <c r="I60" s="150">
        <f>IFERROR(H60/H$59, 0)</f>
        <v>0</v>
      </c>
      <c r="K60" s="146">
        <f>$B60*K6</f>
        <v>0</v>
      </c>
      <c r="L60" s="150">
        <f>IFERROR(K60/K$59, 0)</f>
        <v>0</v>
      </c>
      <c r="N60" s="146">
        <f>$B60*N6</f>
        <v>0</v>
      </c>
      <c r="O60" s="150">
        <f>IFERROR(N60/N$59, 0)</f>
        <v>0</v>
      </c>
    </row>
    <row r="61" spans="1:19">
      <c r="A61" s="213" t="s">
        <v>16</v>
      </c>
      <c r="B61" s="146">
        <f>B59-B60</f>
        <v>0</v>
      </c>
      <c r="C61" s="147">
        <f>IFERROR(B61/B$59, 0)</f>
        <v>0</v>
      </c>
      <c r="E61" s="146">
        <f>E59-E60</f>
        <v>0</v>
      </c>
      <c r="F61" s="150">
        <f>IFERROR(E61/E$59, 0)</f>
        <v>0</v>
      </c>
      <c r="H61" s="146">
        <f>H59-H60</f>
        <v>0</v>
      </c>
      <c r="I61" s="150">
        <f>IFERROR(H61/H$59, 0)</f>
        <v>0</v>
      </c>
      <c r="K61" s="146">
        <f>K59-K60</f>
        <v>0</v>
      </c>
      <c r="L61" s="150">
        <f>IFERROR(K61/K$59, 0)</f>
        <v>0</v>
      </c>
      <c r="N61" s="146">
        <f>N59-N60</f>
        <v>0</v>
      </c>
      <c r="O61" s="150">
        <f>IFERROR(N61/N$59, 0)</f>
        <v>0</v>
      </c>
    </row>
    <row r="62" spans="1:19">
      <c r="B62" s="109"/>
      <c r="C62" s="109"/>
      <c r="E62" s="109"/>
      <c r="F62" s="111"/>
      <c r="H62" s="109"/>
      <c r="K62" s="109"/>
      <c r="N62" s="109"/>
    </row>
    <row r="63" spans="1:19">
      <c r="A63" s="142" t="s">
        <v>31</v>
      </c>
      <c r="B63" s="146"/>
      <c r="C63" s="147"/>
      <c r="E63" s="109"/>
      <c r="F63" s="111"/>
      <c r="H63" s="109"/>
      <c r="K63" s="109"/>
      <c r="N63" s="109"/>
    </row>
    <row r="64" spans="1:19" s="110" customFormat="1">
      <c r="A64" s="142" t="s">
        <v>32</v>
      </c>
      <c r="B64" s="151">
        <f>SUM(B65:B66)</f>
        <v>0</v>
      </c>
      <c r="C64" s="152">
        <f>SUM(C65:C66)</f>
        <v>0</v>
      </c>
      <c r="D64" s="109"/>
      <c r="E64" s="151">
        <f>SUM(E65:E66)</f>
        <v>0</v>
      </c>
      <c r="F64" s="153">
        <f>SUM(F65:F66)</f>
        <v>0</v>
      </c>
      <c r="G64" s="109"/>
      <c r="H64" s="151">
        <f>SUM(H65:H66)</f>
        <v>0</v>
      </c>
      <c r="I64" s="153">
        <f>SUM(I65:I66)</f>
        <v>0</v>
      </c>
      <c r="J64" s="109"/>
      <c r="K64" s="151">
        <f>SUM(K65:K66)</f>
        <v>0</v>
      </c>
      <c r="L64" s="153">
        <f>SUM(L65:L66)</f>
        <v>0</v>
      </c>
      <c r="M64" s="109"/>
      <c r="N64" s="151">
        <f>SUM(N65:N66)</f>
        <v>0</v>
      </c>
      <c r="O64" s="153">
        <f>SUM(O65:O66)</f>
        <v>0</v>
      </c>
      <c r="P64" s="109"/>
      <c r="Q64" s="109"/>
      <c r="R64" s="109"/>
      <c r="S64" s="109"/>
    </row>
    <row r="65" spans="1:19">
      <c r="A65" s="154" t="s">
        <v>2</v>
      </c>
      <c r="B65" s="155">
        <f>SUM(B55)</f>
        <v>0</v>
      </c>
      <c r="C65" s="156">
        <f>IFERROR(B65/B$59, 0)</f>
        <v>0</v>
      </c>
      <c r="E65" s="155">
        <f>SUM(E55:E55)</f>
        <v>0</v>
      </c>
      <c r="F65" s="157">
        <f>IFERROR(E65/E$59, 0)</f>
        <v>0</v>
      </c>
      <c r="H65" s="155">
        <f>SUM(H55:H55)</f>
        <v>0</v>
      </c>
      <c r="I65" s="157">
        <f>IFERROR(H65/H$59, 0)</f>
        <v>0</v>
      </c>
      <c r="K65" s="155">
        <f>SUM(K55:K55)</f>
        <v>0</v>
      </c>
      <c r="L65" s="157">
        <f>IFERROR(K65/K$59, 0)</f>
        <v>0</v>
      </c>
      <c r="N65" s="155">
        <f>SUM(N55:N55)</f>
        <v>0</v>
      </c>
      <c r="O65" s="157">
        <f>IFERROR(N65/N$59, 0)</f>
        <v>0</v>
      </c>
    </row>
    <row r="66" spans="1:19" s="110" customFormat="1">
      <c r="A66" s="158" t="s">
        <v>220</v>
      </c>
      <c r="B66" s="159">
        <f>B61-B65</f>
        <v>0</v>
      </c>
      <c r="C66" s="160">
        <f>IFERROR(B66/B$59, 0)</f>
        <v>0</v>
      </c>
      <c r="D66" s="109"/>
      <c r="E66" s="159">
        <f>E61-E65</f>
        <v>0</v>
      </c>
      <c r="F66" s="161">
        <f>IFERROR(E66/E$59, 0)</f>
        <v>0</v>
      </c>
      <c r="G66" s="109"/>
      <c r="H66" s="159">
        <f>H61-H65</f>
        <v>0</v>
      </c>
      <c r="I66" s="161">
        <f>IFERROR(H66/H$59, 0)</f>
        <v>0</v>
      </c>
      <c r="J66" s="109"/>
      <c r="K66" s="159">
        <f>K61-K65</f>
        <v>0</v>
      </c>
      <c r="L66" s="161">
        <f>IFERROR(K66/K$59, 0)</f>
        <v>0</v>
      </c>
      <c r="M66" s="109"/>
      <c r="N66" s="159">
        <f>N61-N65</f>
        <v>0</v>
      </c>
      <c r="O66" s="161">
        <f>IFERROR(N66/N$59, 0)</f>
        <v>0</v>
      </c>
      <c r="P66" s="109"/>
      <c r="Q66" s="109"/>
      <c r="R66" s="109"/>
      <c r="S66" s="109"/>
    </row>
    <row r="67" spans="1:19" s="174" customFormat="1" ht="11" outlineLevel="1">
      <c r="A67" s="197"/>
      <c r="B67" s="259">
        <f>SUM(H67,K67,N67,E67)</f>
        <v>0</v>
      </c>
      <c r="D67" s="196"/>
      <c r="E67" s="198"/>
      <c r="G67" s="196"/>
      <c r="H67" s="198"/>
      <c r="J67" s="196"/>
      <c r="K67" s="198"/>
      <c r="M67" s="196"/>
      <c r="N67" s="198"/>
    </row>
    <row r="68" spans="1:19" s="174" customFormat="1" ht="11" outlineLevel="1">
      <c r="A68" s="197"/>
      <c r="B68" s="259">
        <f t="shared" ref="B68:B71" si="5">SUM(H68,K68,N68,E68)</f>
        <v>0</v>
      </c>
      <c r="D68" s="196"/>
      <c r="E68" s="198"/>
      <c r="G68" s="196"/>
      <c r="H68" s="198"/>
      <c r="J68" s="196"/>
      <c r="K68" s="198"/>
      <c r="M68" s="196"/>
      <c r="N68" s="198"/>
    </row>
    <row r="69" spans="1:19" s="174" customFormat="1" ht="11" outlineLevel="1">
      <c r="A69" s="197"/>
      <c r="B69" s="259">
        <f t="shared" si="5"/>
        <v>0</v>
      </c>
      <c r="D69" s="196"/>
      <c r="E69" s="198"/>
      <c r="G69" s="196"/>
      <c r="H69" s="198"/>
      <c r="J69" s="196"/>
      <c r="K69" s="198"/>
      <c r="M69" s="196"/>
      <c r="N69" s="198"/>
    </row>
    <row r="70" spans="1:19" s="174" customFormat="1" ht="11" outlineLevel="1">
      <c r="A70" s="197"/>
      <c r="B70" s="259">
        <f t="shared" si="5"/>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c r="A72" s="253" t="s">
        <v>395</v>
      </c>
      <c r="B72" s="254">
        <f>SUM(B67:B71)</f>
        <v>0</v>
      </c>
      <c r="C72" s="174"/>
      <c r="D72" s="196"/>
      <c r="E72" s="254">
        <f>SUM(E67:E71)</f>
        <v>0</v>
      </c>
      <c r="F72" s="174"/>
      <c r="G72" s="196"/>
      <c r="H72" s="254">
        <f>SUM(H67:H71)</f>
        <v>0</v>
      </c>
      <c r="I72" s="174"/>
      <c r="J72" s="196"/>
      <c r="K72" s="254">
        <f>SUM(K67:K71)</f>
        <v>0</v>
      </c>
      <c r="L72" s="174"/>
      <c r="M72" s="196"/>
      <c r="N72" s="254">
        <f>SUM(N67:N71)</f>
        <v>0</v>
      </c>
    </row>
    <row r="73" spans="1:19" s="174" customFormat="1" ht="11" outlineLevel="1">
      <c r="A73" s="255"/>
      <c r="B73" s="259">
        <f>SUM(H73,K73,N73,E73)</f>
        <v>0</v>
      </c>
      <c r="D73" s="196"/>
      <c r="E73" s="256"/>
      <c r="G73" s="196"/>
      <c r="H73" s="256"/>
      <c r="J73" s="196"/>
      <c r="K73" s="256"/>
      <c r="M73" s="196"/>
      <c r="N73" s="256"/>
    </row>
    <row r="74" spans="1:19" s="174" customFormat="1" ht="11" outlineLevel="1">
      <c r="A74" s="255"/>
      <c r="B74" s="259">
        <f t="shared" ref="B74:B77" si="6">SUM(H74,K74,N74,E74)</f>
        <v>0</v>
      </c>
      <c r="D74" s="196"/>
      <c r="E74" s="256"/>
      <c r="G74" s="196"/>
      <c r="H74" s="256"/>
      <c r="J74" s="196"/>
      <c r="K74" s="256"/>
      <c r="M74" s="196"/>
      <c r="N74" s="256"/>
    </row>
    <row r="75" spans="1:19" s="174" customFormat="1" ht="11" outlineLevel="1">
      <c r="A75" s="255"/>
      <c r="B75" s="259">
        <f t="shared" si="6"/>
        <v>0</v>
      </c>
      <c r="D75" s="196"/>
      <c r="E75" s="256"/>
      <c r="G75" s="196"/>
      <c r="H75" s="256"/>
      <c r="J75" s="196"/>
      <c r="K75" s="256"/>
      <c r="M75" s="196"/>
      <c r="N75" s="256"/>
    </row>
    <row r="76" spans="1:19" s="174" customFormat="1" ht="11" outlineLevel="1">
      <c r="A76" s="255"/>
      <c r="B76" s="259">
        <f t="shared" si="6"/>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c r="A78" s="257" t="s">
        <v>396</v>
      </c>
      <c r="B78" s="258">
        <f>SUM(B73:B77)</f>
        <v>0</v>
      </c>
      <c r="C78" s="174"/>
      <c r="D78" s="196"/>
      <c r="E78" s="258">
        <f>SUM(E73:E77)</f>
        <v>0</v>
      </c>
      <c r="F78" s="174"/>
      <c r="G78" s="196"/>
      <c r="H78" s="258">
        <f>SUM(H73:H77)</f>
        <v>0</v>
      </c>
      <c r="I78" s="174"/>
      <c r="J78" s="196"/>
      <c r="K78" s="258">
        <f>SUM(K73:K77)</f>
        <v>0</v>
      </c>
      <c r="L78" s="174"/>
      <c r="M78" s="196"/>
      <c r="N78" s="258">
        <f>SUM(N73:N77)</f>
        <v>0</v>
      </c>
    </row>
    <row r="79" spans="1:19" s="174" customFormat="1" ht="11" outlineLevel="1">
      <c r="A79" s="197"/>
      <c r="B79" s="259">
        <f t="shared" ref="B79:B83" si="7">SUM(H79,K79,N79,E79)</f>
        <v>0</v>
      </c>
      <c r="D79" s="196"/>
      <c r="E79" s="198"/>
      <c r="G79" s="196"/>
      <c r="H79" s="198"/>
      <c r="J79" s="196"/>
      <c r="K79" s="198"/>
      <c r="M79" s="196"/>
      <c r="N79" s="198"/>
    </row>
    <row r="80" spans="1:19" s="174" customFormat="1" ht="11" outlineLevel="1">
      <c r="A80" s="197"/>
      <c r="B80" s="259">
        <f t="shared" si="7"/>
        <v>0</v>
      </c>
      <c r="D80" s="196"/>
      <c r="E80" s="198"/>
      <c r="G80" s="196"/>
      <c r="H80" s="198"/>
      <c r="J80" s="196"/>
      <c r="K80" s="198"/>
      <c r="M80" s="196"/>
      <c r="N80" s="198"/>
    </row>
    <row r="81" spans="1:19" s="174" customFormat="1" ht="11" outlineLevel="1">
      <c r="A81" s="197"/>
      <c r="B81" s="259">
        <f>SUM(H81,K81,N81,E81)</f>
        <v>0</v>
      </c>
      <c r="D81" s="196"/>
      <c r="E81" s="198"/>
      <c r="G81" s="196"/>
      <c r="H81" s="198"/>
      <c r="J81" s="196"/>
      <c r="K81" s="198"/>
      <c r="M81" s="196"/>
      <c r="N81" s="198"/>
    </row>
    <row r="82" spans="1:19" s="174" customFormat="1" ht="11" outlineLevel="1">
      <c r="A82" s="197"/>
      <c r="B82" s="259">
        <f t="shared" si="7"/>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c r="A84" s="253" t="s">
        <v>397</v>
      </c>
      <c r="B84" s="254">
        <f>SUM(B79:B83)</f>
        <v>0</v>
      </c>
      <c r="C84" s="174"/>
      <c r="D84" s="196"/>
      <c r="E84" s="254">
        <f>SUM(E79:E83)</f>
        <v>0</v>
      </c>
      <c r="F84" s="174"/>
      <c r="G84" s="196"/>
      <c r="H84" s="254">
        <f>SUM(H79:H83)</f>
        <v>0</v>
      </c>
      <c r="I84" s="174"/>
      <c r="J84" s="196"/>
      <c r="K84" s="254">
        <f>SUM(K79:K83)</f>
        <v>0</v>
      </c>
      <c r="L84" s="174"/>
      <c r="M84" s="196"/>
      <c r="N84" s="254">
        <f>SUM(N79:N83)</f>
        <v>0</v>
      </c>
    </row>
    <row r="85" spans="1:19" s="110" customFormat="1">
      <c r="A85" s="142" t="s">
        <v>394</v>
      </c>
      <c r="B85" s="151">
        <f>SUM(B72,B78,B84)</f>
        <v>0</v>
      </c>
      <c r="C85" s="153">
        <f>IFERROR(B85/B$66, 0)</f>
        <v>0</v>
      </c>
      <c r="D85" s="109"/>
      <c r="E85" s="151">
        <f>SUM(E72,E78,E84)</f>
        <v>0</v>
      </c>
      <c r="F85" s="153">
        <f>IFERROR(E85/E$66, 0)</f>
        <v>0</v>
      </c>
      <c r="G85" s="109"/>
      <c r="H85" s="151">
        <f>SUM(H72,H78,H84)</f>
        <v>0</v>
      </c>
      <c r="I85" s="153">
        <f>IFERROR(H85/H$66, 0)</f>
        <v>0</v>
      </c>
      <c r="J85" s="109"/>
      <c r="K85" s="151">
        <f>SUM(K72,K78,K84)</f>
        <v>0</v>
      </c>
      <c r="L85" s="153">
        <f>IFERROR(K85/K$66, 0)</f>
        <v>0</v>
      </c>
      <c r="M85" s="109"/>
      <c r="N85" s="151">
        <f>SUM(N72,N78,N84)</f>
        <v>0</v>
      </c>
      <c r="O85" s="153">
        <f>IFERROR(N85/N$66, 0)</f>
        <v>0</v>
      </c>
      <c r="P85" s="109"/>
      <c r="Q85" s="109"/>
      <c r="R85" s="109"/>
      <c r="S85" s="109"/>
    </row>
    <row r="86" spans="1:19" s="110" customFormat="1">
      <c r="A86" s="142" t="s">
        <v>398</v>
      </c>
      <c r="B86" s="151">
        <f>B66-B85</f>
        <v>0</v>
      </c>
      <c r="C86" s="153">
        <f>IFERROR(B86/B$66, 0)</f>
        <v>0</v>
      </c>
      <c r="D86" s="109"/>
      <c r="E86" s="151">
        <f>E66-E85</f>
        <v>0</v>
      </c>
      <c r="F86" s="153">
        <f>IFERROR(E86/E$66, 0)</f>
        <v>0</v>
      </c>
      <c r="G86" s="109"/>
      <c r="H86" s="151">
        <f>H66-H85</f>
        <v>0</v>
      </c>
      <c r="I86" s="153">
        <f>IFERROR(H86/H$66, 0)</f>
        <v>0</v>
      </c>
      <c r="J86" s="109"/>
      <c r="K86" s="151">
        <f>K66-K85</f>
        <v>0</v>
      </c>
      <c r="L86" s="153">
        <f>IFERROR(K86/K$66, 0)</f>
        <v>0</v>
      </c>
      <c r="M86" s="109"/>
      <c r="N86" s="151">
        <f>N66-N85</f>
        <v>0</v>
      </c>
      <c r="O86" s="153">
        <f>IFERROR(N86/N$66, 0)</f>
        <v>0</v>
      </c>
      <c r="P86" s="109"/>
      <c r="Q86" s="109"/>
      <c r="R86" s="109"/>
      <c r="S86" s="109"/>
    </row>
    <row r="87" spans="1:19" s="174" customFormat="1" ht="11" outlineLevel="1">
      <c r="A87" s="255"/>
      <c r="B87" s="259">
        <f t="shared" ref="B87:B91" si="8">SUM(H87,K87,N87,E87)</f>
        <v>0</v>
      </c>
      <c r="D87" s="196"/>
      <c r="E87" s="256"/>
      <c r="G87" s="196"/>
      <c r="H87" s="256"/>
      <c r="J87" s="196"/>
      <c r="K87" s="256"/>
      <c r="M87" s="196"/>
      <c r="N87" s="256"/>
    </row>
    <row r="88" spans="1:19" s="174" customFormat="1" ht="11" outlineLevel="1">
      <c r="A88" s="255"/>
      <c r="B88" s="259">
        <f t="shared" si="8"/>
        <v>0</v>
      </c>
      <c r="D88" s="196"/>
      <c r="E88" s="256"/>
      <c r="G88" s="196"/>
      <c r="H88" s="256"/>
      <c r="J88" s="196"/>
      <c r="K88" s="256"/>
      <c r="M88" s="196"/>
      <c r="N88" s="256"/>
    </row>
    <row r="89" spans="1:19" s="174" customFormat="1" ht="11" outlineLevel="1">
      <c r="A89" s="255"/>
      <c r="B89" s="259">
        <f>SUM(H89,K89,N89,E89)</f>
        <v>0</v>
      </c>
      <c r="D89" s="196"/>
      <c r="E89" s="256"/>
      <c r="G89" s="196"/>
      <c r="H89" s="256"/>
      <c r="J89" s="196"/>
      <c r="K89" s="256"/>
      <c r="M89" s="196"/>
      <c r="N89" s="256"/>
    </row>
    <row r="90" spans="1:19" s="174" customFormat="1" ht="11" outlineLevel="1">
      <c r="A90" s="255"/>
      <c r="B90" s="259">
        <f t="shared" si="8"/>
        <v>0</v>
      </c>
      <c r="D90" s="196"/>
      <c r="E90" s="256"/>
      <c r="G90" s="196"/>
      <c r="H90" s="256"/>
      <c r="J90" s="196"/>
      <c r="K90" s="256"/>
      <c r="M90" s="196"/>
      <c r="N90" s="256"/>
    </row>
    <row r="91" spans="1:19" s="174" customFormat="1" ht="11" outlineLevel="1">
      <c r="A91" s="255"/>
      <c r="B91" s="259">
        <f t="shared" si="8"/>
        <v>0</v>
      </c>
      <c r="D91" s="196"/>
      <c r="E91" s="256"/>
      <c r="G91" s="196"/>
      <c r="H91" s="256"/>
      <c r="J91" s="196"/>
      <c r="K91" s="256"/>
      <c r="M91" s="196"/>
      <c r="N91" s="256"/>
    </row>
    <row r="92" spans="1:19" s="110" customFormat="1">
      <c r="A92" s="142" t="s">
        <v>399</v>
      </c>
      <c r="B92" s="151">
        <f>SUM(B87:B91)</f>
        <v>0</v>
      </c>
      <c r="C92" s="153">
        <f>IFERROR(B92/B$66, 0)</f>
        <v>0</v>
      </c>
      <c r="D92" s="109"/>
      <c r="E92" s="151">
        <f>SUM(E87:E91)</f>
        <v>0</v>
      </c>
      <c r="F92" s="153">
        <f>IFERROR(E92/E$66, 0)</f>
        <v>0</v>
      </c>
      <c r="G92" s="109"/>
      <c r="H92" s="151">
        <f>SUM(H87:H91)</f>
        <v>0</v>
      </c>
      <c r="I92" s="153">
        <f>IFERROR(H92/H$66, 0)</f>
        <v>0</v>
      </c>
      <c r="J92" s="109"/>
      <c r="K92" s="151">
        <f>SUM(K87:K91)</f>
        <v>0</v>
      </c>
      <c r="L92" s="153">
        <f>IFERROR(K92/K$66, 0)</f>
        <v>0</v>
      </c>
      <c r="M92" s="109"/>
      <c r="N92" s="151">
        <f>SUM(N87:N91)</f>
        <v>0</v>
      </c>
      <c r="O92" s="153">
        <f>IFERROR(N92/N$66, 0)</f>
        <v>0</v>
      </c>
      <c r="P92" s="109"/>
      <c r="Q92" s="109"/>
      <c r="R92" s="109"/>
      <c r="S92" s="109"/>
    </row>
    <row r="93" spans="1:19" s="110" customFormat="1">
      <c r="A93" s="142" t="s">
        <v>393</v>
      </c>
      <c r="B93" s="151">
        <f>B86-B92</f>
        <v>0</v>
      </c>
      <c r="C93" s="153">
        <f>IFERROR(B93/B$66, 0)</f>
        <v>0</v>
      </c>
      <c r="D93" s="109"/>
      <c r="E93" s="151">
        <f>E86-E92</f>
        <v>0</v>
      </c>
      <c r="F93" s="153">
        <f>IFERROR(E93/E$66, 0)</f>
        <v>0</v>
      </c>
      <c r="G93" s="109"/>
      <c r="H93" s="151">
        <f>H86-H92</f>
        <v>0</v>
      </c>
      <c r="I93" s="153">
        <f>IFERROR(H93/H$66, 0)</f>
        <v>0</v>
      </c>
      <c r="J93" s="109"/>
      <c r="K93" s="151">
        <f>K86-K92</f>
        <v>0</v>
      </c>
      <c r="L93" s="153">
        <f>IFERROR(K93/K$66, 0)</f>
        <v>0</v>
      </c>
      <c r="M93" s="109"/>
      <c r="N93" s="151">
        <f>N86-N92</f>
        <v>0</v>
      </c>
      <c r="O93" s="153">
        <f>IFERROR(N93/N$66, 0)</f>
        <v>0</v>
      </c>
      <c r="P93" s="109"/>
      <c r="Q93" s="109"/>
      <c r="R93" s="109"/>
      <c r="S93" s="109"/>
    </row>
  </sheetData>
  <sheetProtection algorithmName="SHA-512" hashValue="mFMTPniv6I4MtdZvhAfxObf33BWBy1jcBUMUTUpvv1jiyo1gAiHai4+cnzGgh91/VP3yN5MxgKZqoOAe+8dgCQ==" saltValue="xHII0n/hTPi0+dQOsQCb4w==" spinCount="100000" sheet="1" insertColumns="0" insertRows="0"/>
  <mergeCells count="4">
    <mergeCell ref="D6:D7"/>
    <mergeCell ref="G6:G7"/>
    <mergeCell ref="J6:J7"/>
    <mergeCell ref="M6:M7"/>
  </mergeCells>
  <pageMargins left="0.7" right="0.7" top="0.78740157499999996" bottom="0.78740157499999996" header="0.3" footer="0.3"/>
  <pageSetup paperSize="9" scale="55" fitToHeight="0" orientation="landscape" horizontalDpi="0" verticalDpi="0"/>
  <headerFooter>
    <oddFooter>&amp;R&amp;"Calibri,Standard"&amp;K000000ERSTELLT: 09.12.2021 / ds</oddFooter>
  </headerFooter>
  <rowBreaks count="1" manualBreakCount="1">
    <brk id="56" max="16383" man="1"/>
  </row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election activeCell="C21" sqref="C21"/>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2" t="s">
        <v>63</v>
      </c>
      <c r="D1" s="163" t="e">
        <f>#REF!</f>
        <v>#REF!</v>
      </c>
      <c r="E1" s="164"/>
      <c r="F1" s="164"/>
      <c r="G1" s="164"/>
      <c r="H1" s="164"/>
    </row>
    <row r="2" spans="1:9">
      <c r="C2" s="162" t="s">
        <v>64</v>
      </c>
      <c r="D2" s="163" t="e">
        <f>#REF!</f>
        <v>#REF!</v>
      </c>
      <c r="E2" s="164"/>
      <c r="F2" s="164"/>
      <c r="G2" s="164"/>
      <c r="H2" s="164"/>
    </row>
    <row r="3" spans="1:9">
      <c r="C3" s="162" t="s">
        <v>65</v>
      </c>
      <c r="D3" s="163" t="e">
        <f>#REF!</f>
        <v>#REF!</v>
      </c>
      <c r="E3" s="164"/>
      <c r="F3" s="164"/>
      <c r="G3" s="164"/>
      <c r="H3" s="164"/>
    </row>
    <row r="4" spans="1:9">
      <c r="C4" s="162" t="s">
        <v>66</v>
      </c>
      <c r="D4" s="163" t="e">
        <f>#REF!</f>
        <v>#REF!</v>
      </c>
      <c r="E4" s="164"/>
      <c r="F4" s="164"/>
      <c r="G4" s="164"/>
      <c r="H4" s="164"/>
    </row>
    <row r="6" spans="1:9">
      <c r="A6" s="191" t="s">
        <v>261</v>
      </c>
    </row>
    <row r="7" spans="1:9">
      <c r="A7" s="191" t="s">
        <v>262</v>
      </c>
    </row>
    <row r="8" spans="1:9">
      <c r="A8" s="191" t="s">
        <v>263</v>
      </c>
    </row>
    <row r="9" spans="1:9">
      <c r="A9" s="191" t="s">
        <v>264</v>
      </c>
    </row>
    <row r="11" spans="1:9" s="167" customFormat="1" ht="33" customHeight="1">
      <c r="A11" s="165" t="s">
        <v>24</v>
      </c>
      <c r="B11" s="165" t="s">
        <v>67</v>
      </c>
      <c r="C11" s="165" t="s">
        <v>362</v>
      </c>
      <c r="D11" s="165" t="s">
        <v>68</v>
      </c>
      <c r="E11" s="166" t="s">
        <v>114</v>
      </c>
      <c r="F11" s="166" t="s">
        <v>69</v>
      </c>
      <c r="G11" s="166" t="s">
        <v>70</v>
      </c>
      <c r="H11" s="166" t="s">
        <v>154</v>
      </c>
    </row>
    <row r="12" spans="1:9">
      <c r="A12" s="168" t="s">
        <v>28</v>
      </c>
      <c r="B12" s="168" t="s">
        <v>108</v>
      </c>
      <c r="C12" s="169"/>
      <c r="D12" s="168" t="s">
        <v>5</v>
      </c>
      <c r="E12" s="170">
        <v>1</v>
      </c>
      <c r="F12" s="168">
        <v>18</v>
      </c>
      <c r="G12" s="171">
        <f>IFERROR(VLOOKUP(C12,PHZH_Personal!A$4:D$9, 4,FALSE),)</f>
        <v>0</v>
      </c>
      <c r="H12" s="172">
        <f t="shared" ref="H12:H23" si="0">G12*E12*F12/12</f>
        <v>0</v>
      </c>
      <c r="I12" s="174" t="s">
        <v>333</v>
      </c>
    </row>
    <row r="13" spans="1:9">
      <c r="A13" s="168" t="s">
        <v>28</v>
      </c>
      <c r="B13" s="173"/>
      <c r="C13" s="169"/>
      <c r="D13" s="173"/>
      <c r="E13" s="170"/>
      <c r="F13" s="168"/>
      <c r="G13" s="171">
        <f>IFERROR(VLOOKUP(C13,PHZH_Personal!A$4:D$9, 4,FALSE),)</f>
        <v>0</v>
      </c>
      <c r="H13" s="172">
        <f t="shared" si="0"/>
        <v>0</v>
      </c>
      <c r="I13" s="174" t="s">
        <v>333</v>
      </c>
    </row>
    <row r="14" spans="1:9">
      <c r="A14" s="168" t="s">
        <v>28</v>
      </c>
      <c r="B14" s="173"/>
      <c r="C14" s="169"/>
      <c r="D14" s="173"/>
      <c r="E14" s="170"/>
      <c r="F14" s="168"/>
      <c r="G14" s="171">
        <f>IFERROR(VLOOKUP(C14,PHZH_Personal!A$4:D$9, 4,FALSE),)</f>
        <v>0</v>
      </c>
      <c r="H14" s="172">
        <f t="shared" si="0"/>
        <v>0</v>
      </c>
      <c r="I14" s="174" t="s">
        <v>333</v>
      </c>
    </row>
    <row r="15" spans="1:9">
      <c r="A15" s="168" t="s">
        <v>28</v>
      </c>
      <c r="B15" s="173"/>
      <c r="C15" s="169"/>
      <c r="D15" s="173"/>
      <c r="E15" s="170"/>
      <c r="F15" s="168"/>
      <c r="G15" s="171">
        <f>IFERROR(VLOOKUP(C15,PHZH_Personal!A$4:D$9, 4,FALSE),)</f>
        <v>0</v>
      </c>
      <c r="H15" s="172">
        <f t="shared" si="0"/>
        <v>0</v>
      </c>
      <c r="I15" s="174" t="s">
        <v>333</v>
      </c>
    </row>
    <row r="16" spans="1:9">
      <c r="A16" s="168" t="s">
        <v>28</v>
      </c>
      <c r="B16" s="173"/>
      <c r="C16" s="169"/>
      <c r="D16" s="173"/>
      <c r="E16" s="170"/>
      <c r="F16" s="168"/>
      <c r="G16" s="171">
        <f>IFERROR(VLOOKUP(C16,PHZH_Personal!A$4:D$9, 4,FALSE),)</f>
        <v>0</v>
      </c>
      <c r="H16" s="172">
        <f t="shared" si="0"/>
        <v>0</v>
      </c>
      <c r="I16" s="174" t="s">
        <v>333</v>
      </c>
    </row>
    <row r="17" spans="1:9">
      <c r="A17" s="168" t="s">
        <v>28</v>
      </c>
      <c r="B17" s="173"/>
      <c r="C17" s="169"/>
      <c r="D17" s="173"/>
      <c r="E17" s="170"/>
      <c r="F17" s="168"/>
      <c r="G17" s="171">
        <f>IFERROR(VLOOKUP(C17,PHZH_Personal!A$4:D$9, 4,FALSE),)</f>
        <v>0</v>
      </c>
      <c r="H17" s="172">
        <f t="shared" ref="H17" si="1">G17*E17*F17/12</f>
        <v>0</v>
      </c>
      <c r="I17" s="174" t="s">
        <v>333</v>
      </c>
    </row>
    <row r="18" spans="1:9">
      <c r="A18" s="168" t="s">
        <v>28</v>
      </c>
      <c r="B18" s="173"/>
      <c r="C18" s="169"/>
      <c r="D18" s="173"/>
      <c r="E18" s="170"/>
      <c r="F18" s="168"/>
      <c r="G18" s="192"/>
      <c r="H18" s="172">
        <f t="shared" si="0"/>
        <v>0</v>
      </c>
      <c r="I18" s="174" t="s">
        <v>166</v>
      </c>
    </row>
    <row r="19" spans="1:9">
      <c r="A19" s="168" t="s">
        <v>28</v>
      </c>
      <c r="B19" s="173"/>
      <c r="C19" s="169"/>
      <c r="D19" s="173"/>
      <c r="E19" s="170"/>
      <c r="F19" s="168"/>
      <c r="G19" s="192"/>
      <c r="H19" s="172">
        <f t="shared" ref="H19" si="2">G19*E19*F19/12</f>
        <v>0</v>
      </c>
      <c r="I19" s="174" t="s">
        <v>166</v>
      </c>
    </row>
    <row r="20" spans="1:9">
      <c r="A20" s="168" t="s">
        <v>28</v>
      </c>
      <c r="B20" s="173"/>
      <c r="C20" s="169"/>
      <c r="D20" s="173"/>
      <c r="E20" s="170"/>
      <c r="F20" s="168"/>
      <c r="G20" s="192"/>
      <c r="H20" s="172">
        <f t="shared" si="0"/>
        <v>0</v>
      </c>
      <c r="I20" s="174" t="s">
        <v>166</v>
      </c>
    </row>
    <row r="21" spans="1:9">
      <c r="A21" s="168" t="s">
        <v>28</v>
      </c>
      <c r="B21" s="173"/>
      <c r="C21" s="169"/>
      <c r="D21" s="173"/>
      <c r="E21" s="170"/>
      <c r="F21" s="168"/>
      <c r="G21" s="192"/>
      <c r="H21" s="172">
        <f t="shared" si="0"/>
        <v>0</v>
      </c>
      <c r="I21" s="174" t="s">
        <v>166</v>
      </c>
    </row>
    <row r="22" spans="1:9">
      <c r="A22" s="168" t="s">
        <v>28</v>
      </c>
      <c r="B22" s="173"/>
      <c r="C22" s="169"/>
      <c r="D22" s="173"/>
      <c r="E22" s="170"/>
      <c r="F22" s="168"/>
      <c r="G22" s="192"/>
      <c r="H22" s="172">
        <f t="shared" si="0"/>
        <v>0</v>
      </c>
      <c r="I22" s="174" t="s">
        <v>166</v>
      </c>
    </row>
    <row r="23" spans="1:9">
      <c r="A23" s="168" t="s">
        <v>28</v>
      </c>
      <c r="B23" s="173"/>
      <c r="C23" s="169"/>
      <c r="D23" s="173"/>
      <c r="E23" s="170"/>
      <c r="F23" s="168"/>
      <c r="G23" s="192"/>
      <c r="H23" s="172">
        <f t="shared" si="0"/>
        <v>0</v>
      </c>
      <c r="I23" s="174" t="s">
        <v>166</v>
      </c>
    </row>
    <row r="24" spans="1:9" ht="11" customHeight="1">
      <c r="A24" s="132" t="s">
        <v>110</v>
      </c>
    </row>
    <row r="25" spans="1:9" s="136" customFormat="1">
      <c r="A25" s="175" t="s">
        <v>113</v>
      </c>
      <c r="B25" s="176"/>
      <c r="C25" s="175"/>
      <c r="D25" s="176"/>
      <c r="E25" s="177"/>
      <c r="F25" s="175"/>
      <c r="G25" s="178"/>
      <c r="H25" s="178">
        <f>SUM(H12:H24)</f>
        <v>0</v>
      </c>
    </row>
    <row r="28" spans="1:9" s="167" customFormat="1" ht="33" customHeight="1">
      <c r="A28" s="165" t="s">
        <v>24</v>
      </c>
      <c r="B28" s="165" t="s">
        <v>67</v>
      </c>
      <c r="C28" s="165" t="s">
        <v>362</v>
      </c>
      <c r="D28" s="165" t="s">
        <v>68</v>
      </c>
      <c r="E28" s="166" t="s">
        <v>114</v>
      </c>
      <c r="F28" s="166" t="s">
        <v>69</v>
      </c>
      <c r="G28" s="166" t="s">
        <v>70</v>
      </c>
      <c r="H28" s="166" t="s">
        <v>154</v>
      </c>
    </row>
    <row r="29" spans="1:9">
      <c r="A29" s="168" t="s">
        <v>26</v>
      </c>
      <c r="B29" s="168" t="s">
        <v>108</v>
      </c>
      <c r="C29" s="220"/>
      <c r="D29" s="168"/>
      <c r="E29" s="170"/>
      <c r="F29" s="168"/>
      <c r="G29" s="171">
        <f>IFERROR(VLOOKUP(C29,UZH_Personal!A$4:M$10, 13,FALSE),)</f>
        <v>0</v>
      </c>
      <c r="H29" s="172">
        <f t="shared" ref="H29:H40" si="3">G29*E29*F29/12</f>
        <v>0</v>
      </c>
      <c r="I29" s="174" t="s">
        <v>333</v>
      </c>
    </row>
    <row r="30" spans="1:9">
      <c r="A30" s="168" t="s">
        <v>26</v>
      </c>
      <c r="B30" s="173"/>
      <c r="C30" s="220"/>
      <c r="D30" s="173"/>
      <c r="E30" s="170"/>
      <c r="F30" s="168"/>
      <c r="G30" s="171">
        <f>IFERROR(VLOOKUP(C30,UZH_Personal!A$4:M$10, 13,FALSE),)</f>
        <v>0</v>
      </c>
      <c r="H30" s="172">
        <f t="shared" si="3"/>
        <v>0</v>
      </c>
      <c r="I30" s="174" t="s">
        <v>333</v>
      </c>
    </row>
    <row r="31" spans="1:9">
      <c r="A31" s="168" t="s">
        <v>26</v>
      </c>
      <c r="B31" s="173"/>
      <c r="C31" s="220"/>
      <c r="D31" s="173"/>
      <c r="E31" s="170"/>
      <c r="F31" s="168"/>
      <c r="G31" s="171">
        <f>IFERROR(VLOOKUP(C31,UZH_Personal!A$4:M$10, 13,FALSE),)</f>
        <v>0</v>
      </c>
      <c r="H31" s="172">
        <f t="shared" si="3"/>
        <v>0</v>
      </c>
      <c r="I31" s="174" t="s">
        <v>333</v>
      </c>
    </row>
    <row r="32" spans="1:9">
      <c r="A32" s="168" t="s">
        <v>26</v>
      </c>
      <c r="B32" s="173"/>
      <c r="C32" s="220"/>
      <c r="D32" s="173"/>
      <c r="E32" s="170"/>
      <c r="F32" s="168"/>
      <c r="G32" s="171">
        <f>IFERROR(VLOOKUP(C32,UZH_Personal!A$4:M$10, 13,FALSE),)</f>
        <v>0</v>
      </c>
      <c r="H32" s="172">
        <f t="shared" si="3"/>
        <v>0</v>
      </c>
      <c r="I32" s="174" t="s">
        <v>333</v>
      </c>
    </row>
    <row r="33" spans="1:9">
      <c r="A33" s="168" t="s">
        <v>26</v>
      </c>
      <c r="B33" s="173"/>
      <c r="C33" s="220"/>
      <c r="D33" s="173"/>
      <c r="E33" s="170"/>
      <c r="F33" s="168"/>
      <c r="G33" s="171">
        <f>IFERROR(VLOOKUP(C33,UZH_Personal!A$4:M$10, 13,FALSE),)</f>
        <v>0</v>
      </c>
      <c r="H33" s="172">
        <f t="shared" si="3"/>
        <v>0</v>
      </c>
      <c r="I33" s="174" t="s">
        <v>333</v>
      </c>
    </row>
    <row r="34" spans="1:9">
      <c r="A34" s="168" t="s">
        <v>26</v>
      </c>
      <c r="B34" s="173"/>
      <c r="C34" s="220"/>
      <c r="D34" s="173"/>
      <c r="E34" s="170"/>
      <c r="F34" s="168"/>
      <c r="G34" s="171">
        <f>IFERROR(VLOOKUP(C34,UZH_Personal!A$4:M$10, 13,FALSE),)</f>
        <v>0</v>
      </c>
      <c r="H34" s="172">
        <f t="shared" si="3"/>
        <v>0</v>
      </c>
      <c r="I34" s="174" t="s">
        <v>333</v>
      </c>
    </row>
    <row r="35" spans="1:9">
      <c r="A35" s="168" t="s">
        <v>26</v>
      </c>
      <c r="B35" s="173"/>
      <c r="C35" s="220"/>
      <c r="D35" s="173"/>
      <c r="E35" s="170"/>
      <c r="F35" s="168"/>
      <c r="G35" s="192"/>
      <c r="H35" s="172">
        <f t="shared" si="3"/>
        <v>0</v>
      </c>
      <c r="I35" s="174" t="s">
        <v>166</v>
      </c>
    </row>
    <row r="36" spans="1:9">
      <c r="A36" s="168" t="s">
        <v>26</v>
      </c>
      <c r="B36" s="173"/>
      <c r="C36" s="220"/>
      <c r="D36" s="173"/>
      <c r="E36" s="170"/>
      <c r="F36" s="168"/>
      <c r="G36" s="192"/>
      <c r="H36" s="172">
        <f t="shared" ref="H36" si="4">G36*E36*F36/12</f>
        <v>0</v>
      </c>
      <c r="I36" s="174" t="s">
        <v>166</v>
      </c>
    </row>
    <row r="37" spans="1:9">
      <c r="A37" s="168" t="s">
        <v>26</v>
      </c>
      <c r="B37" s="173"/>
      <c r="C37" s="220"/>
      <c r="D37" s="173"/>
      <c r="E37" s="170"/>
      <c r="F37" s="168"/>
      <c r="G37" s="192"/>
      <c r="H37" s="172">
        <f t="shared" si="3"/>
        <v>0</v>
      </c>
      <c r="I37" s="174" t="s">
        <v>166</v>
      </c>
    </row>
    <row r="38" spans="1:9">
      <c r="A38" s="168" t="s">
        <v>26</v>
      </c>
      <c r="B38" s="173"/>
      <c r="C38" s="220"/>
      <c r="D38" s="173"/>
      <c r="E38" s="170"/>
      <c r="F38" s="168"/>
      <c r="G38" s="192"/>
      <c r="H38" s="172">
        <f t="shared" ref="H38" si="5">G38*E38*F38/12</f>
        <v>0</v>
      </c>
      <c r="I38" s="174" t="s">
        <v>166</v>
      </c>
    </row>
    <row r="39" spans="1:9">
      <c r="A39" s="168" t="s">
        <v>26</v>
      </c>
      <c r="B39" s="173"/>
      <c r="C39" s="220"/>
      <c r="D39" s="173"/>
      <c r="E39" s="170"/>
      <c r="F39" s="168"/>
      <c r="G39" s="192"/>
      <c r="H39" s="172">
        <f t="shared" si="3"/>
        <v>0</v>
      </c>
      <c r="I39" s="174" t="s">
        <v>166</v>
      </c>
    </row>
    <row r="40" spans="1:9">
      <c r="A40" s="168" t="s">
        <v>26</v>
      </c>
      <c r="B40" s="173"/>
      <c r="C40" s="220"/>
      <c r="D40" s="173"/>
      <c r="E40" s="170"/>
      <c r="F40" s="168"/>
      <c r="G40" s="192"/>
      <c r="H40" s="172">
        <f t="shared" si="3"/>
        <v>0</v>
      </c>
      <c r="I40" s="174" t="s">
        <v>166</v>
      </c>
    </row>
    <row r="41" spans="1:9" ht="11" customHeight="1">
      <c r="A41" s="132" t="s">
        <v>110</v>
      </c>
    </row>
    <row r="42" spans="1:9" s="136" customFormat="1">
      <c r="A42" s="175" t="s">
        <v>111</v>
      </c>
      <c r="B42" s="176"/>
      <c r="C42" s="175"/>
      <c r="D42" s="176"/>
      <c r="E42" s="177"/>
      <c r="F42" s="175"/>
      <c r="G42" s="178"/>
      <c r="H42" s="178">
        <f>SUM(H29:H41)</f>
        <v>0</v>
      </c>
    </row>
    <row r="45" spans="1:9" s="167" customFormat="1" ht="33" customHeight="1">
      <c r="A45" s="165" t="s">
        <v>24</v>
      </c>
      <c r="B45" s="165" t="s">
        <v>67</v>
      </c>
      <c r="C45" s="165" t="s">
        <v>362</v>
      </c>
      <c r="D45" s="165" t="s">
        <v>68</v>
      </c>
      <c r="E45" s="166" t="s">
        <v>233</v>
      </c>
      <c r="F45" s="166"/>
      <c r="G45" s="166" t="s">
        <v>234</v>
      </c>
      <c r="H45" s="166" t="s">
        <v>154</v>
      </c>
    </row>
    <row r="46" spans="1:9">
      <c r="A46" s="168" t="s">
        <v>25</v>
      </c>
      <c r="B46" s="168" t="s">
        <v>108</v>
      </c>
      <c r="C46" s="169"/>
      <c r="D46" s="168" t="s">
        <v>5</v>
      </c>
      <c r="E46" s="180"/>
      <c r="F46" s="181"/>
      <c r="G46" s="179">
        <f>IFERROR(VLOOKUP(C46,ZHAW_Personal!A$4:D$8, 2,FALSE),)</f>
        <v>0</v>
      </c>
      <c r="H46" s="172">
        <f>G46*E46</f>
        <v>0</v>
      </c>
      <c r="I46" s="174" t="s">
        <v>333</v>
      </c>
    </row>
    <row r="47" spans="1:9">
      <c r="A47" s="168" t="s">
        <v>25</v>
      </c>
      <c r="B47" s="173"/>
      <c r="C47" s="169"/>
      <c r="D47" s="173"/>
      <c r="E47" s="180"/>
      <c r="F47" s="181"/>
      <c r="G47" s="179">
        <f>IFERROR(VLOOKUP(C47,ZHAW_Personal!A$4:D$8, 2,FALSE),)</f>
        <v>0</v>
      </c>
      <c r="H47" s="172">
        <f t="shared" ref="H47:H57" si="6">G47*E47</f>
        <v>0</v>
      </c>
      <c r="I47" s="174" t="s">
        <v>333</v>
      </c>
    </row>
    <row r="48" spans="1:9">
      <c r="A48" s="168" t="s">
        <v>25</v>
      </c>
      <c r="B48" s="173"/>
      <c r="C48" s="169"/>
      <c r="D48" s="173"/>
      <c r="E48" s="180"/>
      <c r="F48" s="181"/>
      <c r="G48" s="179">
        <f>IFERROR(VLOOKUP(C48,ZHAW_Personal!A$4:D$8, 2,FALSE),)</f>
        <v>0</v>
      </c>
      <c r="H48" s="172">
        <f t="shared" si="6"/>
        <v>0</v>
      </c>
      <c r="I48" s="174" t="s">
        <v>333</v>
      </c>
    </row>
    <row r="49" spans="1:9">
      <c r="A49" s="168" t="s">
        <v>25</v>
      </c>
      <c r="B49" s="173"/>
      <c r="C49" s="169"/>
      <c r="D49" s="173"/>
      <c r="E49" s="180"/>
      <c r="F49" s="181"/>
      <c r="G49" s="179">
        <f>IFERROR(VLOOKUP(C49,ZHAW_Personal!A$4:D$8, 2,FALSE),)</f>
        <v>0</v>
      </c>
      <c r="H49" s="172">
        <f t="shared" si="6"/>
        <v>0</v>
      </c>
      <c r="I49" s="174" t="s">
        <v>333</v>
      </c>
    </row>
    <row r="50" spans="1:9">
      <c r="A50" s="168" t="s">
        <v>25</v>
      </c>
      <c r="B50" s="173"/>
      <c r="C50" s="169"/>
      <c r="D50" s="173"/>
      <c r="E50" s="180"/>
      <c r="F50" s="181"/>
      <c r="G50" s="179">
        <f>IFERROR(VLOOKUP(C50,ZHAW_Personal!A$4:D$8, 2,FALSE),)</f>
        <v>0</v>
      </c>
      <c r="H50" s="172">
        <f t="shared" si="6"/>
        <v>0</v>
      </c>
      <c r="I50" s="174" t="s">
        <v>333</v>
      </c>
    </row>
    <row r="51" spans="1:9">
      <c r="A51" s="168" t="s">
        <v>25</v>
      </c>
      <c r="B51" s="173"/>
      <c r="C51" s="169"/>
      <c r="D51" s="173"/>
      <c r="E51" s="180"/>
      <c r="F51" s="181"/>
      <c r="G51" s="179">
        <f>IFERROR(VLOOKUP(C51,ZHAW_Personal!A$4:D$8, 2,FALSE),)</f>
        <v>0</v>
      </c>
      <c r="H51" s="172">
        <f t="shared" si="6"/>
        <v>0</v>
      </c>
      <c r="I51" s="174" t="s">
        <v>333</v>
      </c>
    </row>
    <row r="52" spans="1:9">
      <c r="A52" s="168" t="s">
        <v>25</v>
      </c>
      <c r="B52" s="173"/>
      <c r="C52" s="169"/>
      <c r="D52" s="173"/>
      <c r="E52" s="180"/>
      <c r="F52" s="181"/>
      <c r="G52" s="192"/>
      <c r="H52" s="172">
        <f t="shared" si="6"/>
        <v>0</v>
      </c>
      <c r="I52" s="174" t="s">
        <v>166</v>
      </c>
    </row>
    <row r="53" spans="1:9">
      <c r="A53" s="168" t="s">
        <v>25</v>
      </c>
      <c r="B53" s="173"/>
      <c r="C53" s="169"/>
      <c r="D53" s="173"/>
      <c r="E53" s="180"/>
      <c r="F53" s="181"/>
      <c r="G53" s="192"/>
      <c r="H53" s="172">
        <f t="shared" si="6"/>
        <v>0</v>
      </c>
      <c r="I53" s="174" t="s">
        <v>166</v>
      </c>
    </row>
    <row r="54" spans="1:9">
      <c r="A54" s="168" t="s">
        <v>25</v>
      </c>
      <c r="B54" s="173"/>
      <c r="C54" s="169"/>
      <c r="D54" s="173"/>
      <c r="E54" s="180"/>
      <c r="F54" s="181"/>
      <c r="G54" s="192"/>
      <c r="H54" s="172">
        <f t="shared" si="6"/>
        <v>0</v>
      </c>
      <c r="I54" s="174" t="s">
        <v>166</v>
      </c>
    </row>
    <row r="55" spans="1:9">
      <c r="A55" s="168" t="s">
        <v>25</v>
      </c>
      <c r="B55" s="173"/>
      <c r="C55" s="169"/>
      <c r="D55" s="173"/>
      <c r="E55" s="180"/>
      <c r="F55" s="181"/>
      <c r="G55" s="192"/>
      <c r="H55" s="172">
        <f t="shared" si="6"/>
        <v>0</v>
      </c>
      <c r="I55" s="174" t="s">
        <v>166</v>
      </c>
    </row>
    <row r="56" spans="1:9">
      <c r="A56" s="168" t="s">
        <v>25</v>
      </c>
      <c r="B56" s="173"/>
      <c r="C56" s="169"/>
      <c r="D56" s="173"/>
      <c r="E56" s="180"/>
      <c r="F56" s="181"/>
      <c r="G56" s="192"/>
      <c r="H56" s="172">
        <f t="shared" si="6"/>
        <v>0</v>
      </c>
      <c r="I56" s="174" t="s">
        <v>166</v>
      </c>
    </row>
    <row r="57" spans="1:9">
      <c r="A57" s="168" t="s">
        <v>25</v>
      </c>
      <c r="B57" s="173"/>
      <c r="C57" s="169"/>
      <c r="D57" s="173"/>
      <c r="E57" s="180"/>
      <c r="F57" s="181"/>
      <c r="G57" s="192"/>
      <c r="H57" s="172">
        <f t="shared" si="6"/>
        <v>0</v>
      </c>
      <c r="I57" s="174" t="s">
        <v>166</v>
      </c>
    </row>
    <row r="58" spans="1:9" ht="11" customHeight="1">
      <c r="A58" s="132" t="s">
        <v>110</v>
      </c>
    </row>
    <row r="59" spans="1:9" s="136" customFormat="1">
      <c r="A59" s="175" t="s">
        <v>112</v>
      </c>
      <c r="B59" s="176"/>
      <c r="C59" s="175"/>
      <c r="D59" s="176"/>
      <c r="E59" s="177"/>
      <c r="F59" s="175"/>
      <c r="G59" s="178"/>
      <c r="H59" s="178">
        <f>SUM(H46:H58)</f>
        <v>0</v>
      </c>
    </row>
    <row r="62" spans="1:9" s="167" customFormat="1" ht="33" customHeight="1">
      <c r="A62" s="165" t="s">
        <v>24</v>
      </c>
      <c r="B62" s="165" t="s">
        <v>67</v>
      </c>
      <c r="C62" s="165" t="s">
        <v>362</v>
      </c>
      <c r="D62" s="165" t="s">
        <v>68</v>
      </c>
      <c r="E62" s="166" t="s">
        <v>114</v>
      </c>
      <c r="F62" s="166" t="s">
        <v>69</v>
      </c>
      <c r="G62" s="166" t="s">
        <v>70</v>
      </c>
      <c r="H62" s="166" t="s">
        <v>154</v>
      </c>
    </row>
    <row r="63" spans="1:9">
      <c r="A63" s="168" t="s">
        <v>27</v>
      </c>
      <c r="B63" s="168" t="s">
        <v>108</v>
      </c>
      <c r="C63" s="169"/>
      <c r="D63" s="168" t="s">
        <v>5</v>
      </c>
      <c r="E63" s="170">
        <v>0.5</v>
      </c>
      <c r="F63" s="168">
        <v>18</v>
      </c>
      <c r="G63" s="171">
        <f>IFERROR(VLOOKUP(C63,ZHDK_Personal!A$4:F$14, 4,FALSE),)</f>
        <v>0</v>
      </c>
      <c r="H63" s="172">
        <f t="shared" ref="H63:H74" si="7">G63*E63*F63/12</f>
        <v>0</v>
      </c>
      <c r="I63" s="174" t="s">
        <v>333</v>
      </c>
    </row>
    <row r="64" spans="1:9">
      <c r="A64" s="168" t="s">
        <v>27</v>
      </c>
      <c r="B64" s="173"/>
      <c r="C64" s="169"/>
      <c r="D64" s="173"/>
      <c r="E64" s="170"/>
      <c r="F64" s="168"/>
      <c r="G64" s="171">
        <f>IFERROR(VLOOKUP(C64,ZHDK_Personal!A$4:F$14, 4,FALSE),)</f>
        <v>0</v>
      </c>
      <c r="H64" s="172">
        <f t="shared" si="7"/>
        <v>0</v>
      </c>
      <c r="I64" s="174" t="s">
        <v>333</v>
      </c>
    </row>
    <row r="65" spans="1:9">
      <c r="A65" s="168" t="s">
        <v>27</v>
      </c>
      <c r="B65" s="173"/>
      <c r="C65" s="169"/>
      <c r="D65" s="173"/>
      <c r="E65" s="170"/>
      <c r="F65" s="168"/>
      <c r="G65" s="171">
        <f>IFERROR(VLOOKUP(C65,ZHDK_Personal!A$4:F$14, 4,FALSE),)</f>
        <v>0</v>
      </c>
      <c r="H65" s="172">
        <f t="shared" si="7"/>
        <v>0</v>
      </c>
      <c r="I65" s="174" t="s">
        <v>333</v>
      </c>
    </row>
    <row r="66" spans="1:9">
      <c r="A66" s="168" t="s">
        <v>27</v>
      </c>
      <c r="B66" s="173"/>
      <c r="C66" s="169"/>
      <c r="D66" s="173"/>
      <c r="E66" s="170"/>
      <c r="F66" s="168"/>
      <c r="G66" s="171">
        <f>IFERROR(VLOOKUP(C66,ZHDK_Personal!A$4:F$14, 4,FALSE),)</f>
        <v>0</v>
      </c>
      <c r="H66" s="172">
        <f t="shared" si="7"/>
        <v>0</v>
      </c>
      <c r="I66" s="174" t="s">
        <v>333</v>
      </c>
    </row>
    <row r="67" spans="1:9">
      <c r="A67" s="168" t="s">
        <v>27</v>
      </c>
      <c r="B67" s="173"/>
      <c r="C67" s="169"/>
      <c r="D67" s="173"/>
      <c r="E67" s="170"/>
      <c r="F67" s="168"/>
      <c r="G67" s="171">
        <f>IFERROR(VLOOKUP(C67,ZHDK_Personal!A$4:F$14, 4,FALSE),)</f>
        <v>0</v>
      </c>
      <c r="H67" s="172">
        <f t="shared" si="7"/>
        <v>0</v>
      </c>
      <c r="I67" s="174" t="s">
        <v>333</v>
      </c>
    </row>
    <row r="68" spans="1:9">
      <c r="A68" s="168" t="s">
        <v>27</v>
      </c>
      <c r="B68" s="173"/>
      <c r="C68" s="169"/>
      <c r="D68" s="173"/>
      <c r="E68" s="170"/>
      <c r="F68" s="168"/>
      <c r="G68" s="171">
        <f>IFERROR(VLOOKUP(C68,ZHDK_Personal!A$4:F$14, 4,FALSE),)</f>
        <v>0</v>
      </c>
      <c r="H68" s="172">
        <f t="shared" si="7"/>
        <v>0</v>
      </c>
      <c r="I68" s="174" t="s">
        <v>333</v>
      </c>
    </row>
    <row r="69" spans="1:9">
      <c r="A69" s="168" t="s">
        <v>27</v>
      </c>
      <c r="B69" s="173"/>
      <c r="C69" s="169"/>
      <c r="D69" s="173"/>
      <c r="E69" s="170"/>
      <c r="F69" s="168"/>
      <c r="G69" s="192"/>
      <c r="H69" s="172">
        <f t="shared" ref="H69" si="8">G69*E69*F69/12</f>
        <v>0</v>
      </c>
      <c r="I69" s="174" t="s">
        <v>166</v>
      </c>
    </row>
    <row r="70" spans="1:9">
      <c r="A70" s="168" t="s">
        <v>27</v>
      </c>
      <c r="B70" s="173"/>
      <c r="C70" s="169"/>
      <c r="D70" s="173"/>
      <c r="E70" s="170"/>
      <c r="F70" s="168"/>
      <c r="G70" s="192"/>
      <c r="H70" s="172">
        <f t="shared" si="7"/>
        <v>0</v>
      </c>
      <c r="I70" s="174" t="s">
        <v>166</v>
      </c>
    </row>
    <row r="71" spans="1:9">
      <c r="A71" s="168" t="s">
        <v>27</v>
      </c>
      <c r="B71" s="173"/>
      <c r="C71" s="169"/>
      <c r="D71" s="173"/>
      <c r="E71" s="170"/>
      <c r="F71" s="168"/>
      <c r="G71" s="192"/>
      <c r="H71" s="172">
        <f t="shared" ref="H71" si="9">G71*E71*F71/12</f>
        <v>0</v>
      </c>
      <c r="I71" s="174" t="s">
        <v>166</v>
      </c>
    </row>
    <row r="72" spans="1:9">
      <c r="A72" s="168" t="s">
        <v>27</v>
      </c>
      <c r="B72" s="173"/>
      <c r="C72" s="169"/>
      <c r="D72" s="173"/>
      <c r="E72" s="170"/>
      <c r="F72" s="168"/>
      <c r="G72" s="192"/>
      <c r="H72" s="172">
        <f t="shared" si="7"/>
        <v>0</v>
      </c>
      <c r="I72" s="174" t="s">
        <v>166</v>
      </c>
    </row>
    <row r="73" spans="1:9">
      <c r="A73" s="168" t="s">
        <v>27</v>
      </c>
      <c r="B73" s="173"/>
      <c r="C73" s="169"/>
      <c r="D73" s="173"/>
      <c r="E73" s="170"/>
      <c r="F73" s="168"/>
      <c r="G73" s="192"/>
      <c r="H73" s="172">
        <f t="shared" si="7"/>
        <v>0</v>
      </c>
      <c r="I73" s="174" t="s">
        <v>166</v>
      </c>
    </row>
    <row r="74" spans="1:9">
      <c r="A74" s="168" t="s">
        <v>27</v>
      </c>
      <c r="B74" s="173"/>
      <c r="C74" s="169"/>
      <c r="D74" s="173"/>
      <c r="E74" s="170"/>
      <c r="F74" s="168"/>
      <c r="G74" s="192"/>
      <c r="H74" s="172">
        <f t="shared" si="7"/>
        <v>0</v>
      </c>
      <c r="I74" s="174" t="s">
        <v>166</v>
      </c>
    </row>
    <row r="75" spans="1:9" ht="11" customHeight="1">
      <c r="A75" s="132" t="s">
        <v>117</v>
      </c>
    </row>
    <row r="76" spans="1:9" s="136" customFormat="1">
      <c r="A76" s="175" t="s">
        <v>109</v>
      </c>
      <c r="B76" s="176"/>
      <c r="C76" s="175"/>
      <c r="D76" s="176"/>
      <c r="E76" s="177"/>
      <c r="F76" s="175"/>
      <c r="G76" s="178"/>
      <c r="H76" s="178">
        <f>SUM(H63:H75)</f>
        <v>0</v>
      </c>
    </row>
  </sheetData>
  <sheetProtection algorithmName="SHA-512" hashValue="g0VtTwIC2XYObXp9VBnyQ04y+P/daKgM9/I5uY4ayZ7LJxOxm70aJnPWuQlk5XGsMC4/XHIeqIRp8+Jh26w00A==" saltValue="ThzuTQCwNtpFjOeoo4Hm2g==" spinCount="100000"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23.09.2021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B13" sqref="B13"/>
    </sheetView>
  </sheetViews>
  <sheetFormatPr baseColWidth="10" defaultRowHeight="13"/>
  <cols>
    <col min="1" max="1" width="26.83203125" style="8" bestFit="1" customWidth="1"/>
    <col min="2" max="2" width="8.33203125" style="8" bestFit="1" customWidth="1"/>
    <col min="3" max="11" width="9" style="205"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77</v>
      </c>
      <c r="B1" s="12"/>
      <c r="C1" s="202"/>
      <c r="D1" s="202"/>
      <c r="E1" s="202"/>
      <c r="F1" s="202"/>
      <c r="G1" s="202"/>
      <c r="H1" s="202"/>
      <c r="I1" s="202"/>
      <c r="J1" s="202"/>
      <c r="K1" s="202"/>
      <c r="L1" s="202"/>
      <c r="M1" s="13" t="s">
        <v>80</v>
      </c>
    </row>
    <row r="2" spans="1:14" ht="15">
      <c r="A2" s="14"/>
      <c r="B2" s="14"/>
      <c r="C2" s="203"/>
      <c r="D2" s="203"/>
      <c r="E2" s="203"/>
      <c r="F2" s="203"/>
      <c r="G2" s="203"/>
      <c r="H2" s="203"/>
      <c r="I2" s="203"/>
      <c r="J2" s="203"/>
      <c r="K2" s="203"/>
      <c r="L2" s="203"/>
      <c r="M2" s="15"/>
    </row>
    <row r="3" spans="1:14" ht="15">
      <c r="A3" s="16"/>
      <c r="B3" s="16" t="s">
        <v>323</v>
      </c>
      <c r="C3" s="222">
        <v>3</v>
      </c>
      <c r="D3" s="222">
        <v>4</v>
      </c>
      <c r="E3" s="222">
        <v>5</v>
      </c>
      <c r="F3" s="222">
        <v>6</v>
      </c>
      <c r="G3" s="222">
        <v>7</v>
      </c>
      <c r="H3" s="222">
        <v>8</v>
      </c>
      <c r="I3" s="222">
        <v>9</v>
      </c>
      <c r="J3" s="222">
        <v>10</v>
      </c>
      <c r="K3" s="222">
        <v>11</v>
      </c>
      <c r="L3" s="222" t="s">
        <v>321</v>
      </c>
      <c r="M3" s="17" t="s">
        <v>361</v>
      </c>
    </row>
    <row r="4" spans="1:14">
      <c r="A4" s="18"/>
      <c r="B4" s="207"/>
      <c r="C4" s="18"/>
      <c r="D4" s="18"/>
      <c r="E4" s="18"/>
      <c r="F4" s="18"/>
      <c r="G4" s="18"/>
      <c r="H4" s="18"/>
      <c r="I4" s="18"/>
      <c r="J4" s="18"/>
      <c r="K4" s="18"/>
      <c r="L4" s="206"/>
      <c r="M4" s="21"/>
      <c r="N4" s="21"/>
    </row>
    <row r="5" spans="1:14">
      <c r="A5" s="18" t="s">
        <v>355</v>
      </c>
      <c r="B5" s="207">
        <v>1</v>
      </c>
      <c r="C5" s="18">
        <v>61539</v>
      </c>
      <c r="D5" s="18">
        <v>62553</v>
      </c>
      <c r="E5" s="18">
        <v>63567</v>
      </c>
      <c r="F5" s="18">
        <v>64581</v>
      </c>
      <c r="G5" s="18">
        <v>65595</v>
      </c>
      <c r="H5" s="18">
        <v>66609</v>
      </c>
      <c r="I5" s="18">
        <v>67622</v>
      </c>
      <c r="J5" s="18">
        <v>68635</v>
      </c>
      <c r="K5" s="18">
        <v>69647</v>
      </c>
      <c r="L5" s="206">
        <f>AVERAGE(C5:K5)</f>
        <v>65594.222222222219</v>
      </c>
      <c r="M5" s="21">
        <f>+L5/B5*1.18</f>
        <v>77401.182222222211</v>
      </c>
      <c r="N5" s="21"/>
    </row>
    <row r="6" spans="1:14">
      <c r="A6" s="18" t="s">
        <v>356</v>
      </c>
      <c r="B6" s="207">
        <v>1</v>
      </c>
      <c r="C6" s="18">
        <v>71269</v>
      </c>
      <c r="D6" s="18">
        <v>72448</v>
      </c>
      <c r="E6" s="18">
        <v>73626</v>
      </c>
      <c r="F6" s="18">
        <v>74802</v>
      </c>
      <c r="G6" s="18">
        <v>75980</v>
      </c>
      <c r="H6" s="18">
        <v>77157</v>
      </c>
      <c r="I6" s="18">
        <v>78333</v>
      </c>
      <c r="J6" s="18">
        <v>79511</v>
      </c>
      <c r="K6" s="18">
        <v>80691</v>
      </c>
      <c r="L6" s="206">
        <f>AVERAGE(C6:K6)</f>
        <v>75979.666666666672</v>
      </c>
      <c r="M6" s="21">
        <f t="shared" ref="M6:M10" si="0">+L6/B6*1.18</f>
        <v>89656.006666666668</v>
      </c>
      <c r="N6" s="21"/>
    </row>
    <row r="7" spans="1:14">
      <c r="A7" s="18" t="s">
        <v>357</v>
      </c>
      <c r="B7" s="207">
        <v>0.6</v>
      </c>
      <c r="C7" s="18"/>
      <c r="D7" s="18"/>
      <c r="E7" s="18"/>
      <c r="F7" s="18"/>
      <c r="G7" s="18"/>
      <c r="H7" s="18"/>
      <c r="I7" s="18"/>
      <c r="J7" s="18"/>
      <c r="K7" s="18"/>
      <c r="L7" s="206">
        <v>47040</v>
      </c>
      <c r="M7" s="21">
        <f>+L7/B7*1.18</f>
        <v>92512</v>
      </c>
      <c r="N7" s="21"/>
    </row>
    <row r="8" spans="1:14">
      <c r="A8" s="18" t="s">
        <v>358</v>
      </c>
      <c r="B8" s="207">
        <v>0.6</v>
      </c>
      <c r="C8" s="18"/>
      <c r="D8" s="18"/>
      <c r="E8" s="18"/>
      <c r="F8" s="18"/>
      <c r="G8" s="18"/>
      <c r="H8" s="18"/>
      <c r="I8" s="18"/>
      <c r="J8" s="18"/>
      <c r="K8" s="18"/>
      <c r="L8" s="206">
        <v>48540</v>
      </c>
      <c r="M8" s="21">
        <f t="shared" si="0"/>
        <v>95462</v>
      </c>
      <c r="N8" s="21"/>
    </row>
    <row r="9" spans="1:14">
      <c r="A9" s="18" t="s">
        <v>359</v>
      </c>
      <c r="B9" s="207">
        <v>0.6</v>
      </c>
      <c r="C9" s="18"/>
      <c r="D9" s="18"/>
      <c r="E9" s="18"/>
      <c r="F9" s="18"/>
      <c r="G9" s="18"/>
      <c r="H9" s="18"/>
      <c r="I9" s="18"/>
      <c r="J9" s="18"/>
      <c r="K9" s="18"/>
      <c r="L9" s="206">
        <v>50040</v>
      </c>
      <c r="M9" s="21">
        <f t="shared" si="0"/>
        <v>98412</v>
      </c>
      <c r="N9" s="21"/>
    </row>
    <row r="10" spans="1:14">
      <c r="A10" s="24" t="s">
        <v>360</v>
      </c>
      <c r="B10" s="223">
        <v>1</v>
      </c>
      <c r="C10" s="24"/>
      <c r="D10" s="24"/>
      <c r="E10" s="24"/>
      <c r="F10" s="24"/>
      <c r="G10" s="24"/>
      <c r="H10" s="24"/>
      <c r="I10" s="24"/>
      <c r="J10" s="24"/>
      <c r="K10" s="24"/>
      <c r="L10" s="24">
        <v>95986</v>
      </c>
      <c r="M10" s="27">
        <f t="shared" si="0"/>
        <v>113263.48</v>
      </c>
      <c r="N10" s="21"/>
    </row>
    <row r="11" spans="1:14" s="200" customFormat="1" ht="16">
      <c r="C11" s="199"/>
      <c r="D11" s="199"/>
      <c r="E11" s="199"/>
      <c r="F11" s="199"/>
      <c r="G11" s="199"/>
      <c r="H11" s="199"/>
      <c r="I11" s="199"/>
      <c r="J11" s="199"/>
      <c r="K11" s="199"/>
      <c r="L11" s="18"/>
      <c r="M11" s="21"/>
    </row>
    <row r="12" spans="1:14" s="200" customFormat="1" ht="16">
      <c r="C12" s="199"/>
      <c r="D12" s="199"/>
      <c r="E12" s="199"/>
      <c r="F12" s="199"/>
      <c r="G12" s="199"/>
      <c r="H12" s="199"/>
      <c r="I12" s="199"/>
      <c r="J12" s="199"/>
      <c r="K12" s="199"/>
      <c r="L12" s="18"/>
      <c r="M12" s="21"/>
    </row>
    <row r="13" spans="1:14" s="200" customFormat="1" ht="16">
      <c r="C13" s="199"/>
      <c r="D13" s="199"/>
      <c r="E13" s="199"/>
      <c r="F13" s="199"/>
      <c r="G13" s="199"/>
      <c r="H13" s="199"/>
      <c r="I13" s="199"/>
      <c r="J13" s="199"/>
      <c r="K13" s="199"/>
    </row>
    <row r="14" spans="1:14" s="200" customFormat="1" ht="16">
      <c r="A14" s="201" t="s">
        <v>318</v>
      </c>
      <c r="B14" s="201"/>
      <c r="C14" s="204"/>
      <c r="D14" s="204"/>
      <c r="E14" s="204"/>
      <c r="F14" s="204"/>
      <c r="G14" s="204"/>
      <c r="H14" s="204"/>
      <c r="I14" s="204"/>
      <c r="J14" s="204"/>
      <c r="K14" s="204"/>
      <c r="L14" s="199"/>
    </row>
    <row r="15" spans="1:14" s="200" customFormat="1" ht="16">
      <c r="A15" s="200" t="s">
        <v>320</v>
      </c>
      <c r="C15" s="199"/>
      <c r="D15" s="199"/>
      <c r="E15" s="199"/>
      <c r="F15" s="199"/>
      <c r="G15" s="199"/>
      <c r="H15" s="199"/>
      <c r="I15" s="199"/>
      <c r="J15" s="199"/>
      <c r="K15" s="199"/>
      <c r="L15" s="199"/>
    </row>
    <row r="16" spans="1:14" s="200" customFormat="1" ht="16">
      <c r="C16" s="199"/>
      <c r="D16" s="199"/>
      <c r="E16" s="199"/>
      <c r="F16" s="199"/>
      <c r="G16" s="199"/>
      <c r="H16" s="199"/>
      <c r="I16" s="199"/>
      <c r="J16" s="199"/>
      <c r="K16" s="199"/>
      <c r="L16" s="8"/>
      <c r="M16" s="8"/>
    </row>
    <row r="17" spans="1:13" s="200" customFormat="1" ht="16">
      <c r="A17" s="200" t="s">
        <v>322</v>
      </c>
      <c r="C17" s="199"/>
      <c r="D17" s="199"/>
      <c r="E17" s="199"/>
      <c r="F17" s="199"/>
      <c r="G17" s="199"/>
      <c r="H17" s="199"/>
      <c r="I17" s="199"/>
      <c r="J17" s="199"/>
      <c r="K17" s="199"/>
      <c r="L17" s="8"/>
      <c r="M17" s="8"/>
    </row>
    <row r="18" spans="1:13" s="200" customFormat="1" ht="16">
      <c r="C18" s="199"/>
      <c r="D18" s="199"/>
      <c r="E18" s="199"/>
      <c r="F18" s="199"/>
      <c r="G18" s="199"/>
      <c r="H18" s="199"/>
      <c r="I18" s="199"/>
      <c r="J18" s="199"/>
      <c r="K18" s="199"/>
      <c r="L18" s="8"/>
      <c r="M18" s="8"/>
    </row>
    <row r="19" spans="1:13" s="200" customFormat="1" ht="16">
      <c r="A19" s="200" t="s">
        <v>319</v>
      </c>
      <c r="C19" s="199"/>
      <c r="D19" s="199"/>
      <c r="E19" s="199"/>
      <c r="F19" s="199"/>
      <c r="G19" s="199"/>
      <c r="H19" s="199"/>
      <c r="I19" s="199"/>
      <c r="J19" s="199"/>
      <c r="K19" s="199"/>
      <c r="L19" s="8"/>
      <c r="M19" s="8"/>
    </row>
    <row r="20" spans="1:13" s="200" customFormat="1" ht="16">
      <c r="A20" s="200" t="s">
        <v>324</v>
      </c>
      <c r="C20" s="199"/>
      <c r="D20" s="199"/>
      <c r="E20" s="199"/>
      <c r="F20" s="199"/>
      <c r="G20" s="199"/>
      <c r="H20" s="199"/>
      <c r="I20" s="199"/>
      <c r="J20" s="199"/>
      <c r="K20" s="199"/>
      <c r="L20" s="8"/>
      <c r="M20" s="8"/>
    </row>
    <row r="21" spans="1:13" s="200" customFormat="1" ht="16">
      <c r="C21" s="199"/>
      <c r="D21" s="199"/>
      <c r="E21" s="199"/>
      <c r="F21" s="199"/>
      <c r="G21" s="199"/>
      <c r="H21" s="199"/>
      <c r="I21" s="199"/>
      <c r="J21" s="199"/>
      <c r="K21" s="199"/>
      <c r="L21" s="8"/>
      <c r="M21" s="8"/>
    </row>
    <row r="22" spans="1:13" s="200" customFormat="1" ht="16">
      <c r="C22" s="199"/>
      <c r="D22" s="199"/>
      <c r="E22" s="199"/>
      <c r="F22" s="199"/>
      <c r="G22" s="199"/>
      <c r="H22" s="199"/>
      <c r="I22" s="199"/>
      <c r="J22" s="199"/>
      <c r="K22" s="199"/>
      <c r="L22" s="8"/>
      <c r="M22" s="8"/>
    </row>
    <row r="23" spans="1:13" s="200" customFormat="1" ht="16">
      <c r="C23" s="199"/>
      <c r="D23" s="199"/>
      <c r="E23" s="199"/>
      <c r="F23" s="199"/>
      <c r="G23" s="199"/>
      <c r="H23" s="199"/>
      <c r="I23" s="199"/>
      <c r="J23" s="199"/>
      <c r="K23" s="199"/>
      <c r="L23" s="8"/>
      <c r="M23" s="8"/>
    </row>
    <row r="24" spans="1:13" s="200" customFormat="1" ht="16">
      <c r="C24" s="199"/>
      <c r="D24" s="199"/>
      <c r="E24" s="199"/>
      <c r="F24" s="199"/>
      <c r="G24" s="199"/>
      <c r="H24" s="199"/>
      <c r="I24" s="199"/>
      <c r="J24" s="199"/>
      <c r="K24" s="199"/>
      <c r="L24" s="8"/>
      <c r="M24" s="8"/>
    </row>
    <row r="25" spans="1:13" s="200" customFormat="1" ht="16">
      <c r="C25" s="199"/>
      <c r="D25" s="199"/>
      <c r="E25" s="199"/>
      <c r="F25" s="199"/>
      <c r="G25" s="199"/>
      <c r="H25" s="199"/>
      <c r="I25" s="199"/>
      <c r="J25" s="199"/>
      <c r="K25" s="199"/>
      <c r="L25" s="8"/>
      <c r="M25" s="8"/>
    </row>
    <row r="26" spans="1:13" s="200" customFormat="1" ht="16">
      <c r="C26" s="199"/>
      <c r="D26" s="199"/>
      <c r="E26" s="199"/>
      <c r="F26" s="199"/>
      <c r="G26" s="199"/>
      <c r="H26" s="199"/>
      <c r="I26" s="199"/>
      <c r="J26" s="199"/>
      <c r="K26" s="199"/>
      <c r="L26" s="8"/>
      <c r="M26" s="8"/>
    </row>
    <row r="27" spans="1:13" s="200" customFormat="1" ht="16">
      <c r="C27" s="199"/>
      <c r="D27" s="199"/>
      <c r="E27" s="199"/>
      <c r="F27" s="199"/>
      <c r="G27" s="199"/>
      <c r="H27" s="199"/>
      <c r="I27" s="199"/>
      <c r="J27" s="199"/>
      <c r="K27" s="199"/>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9" sqref="A9"/>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ht="13" customHeight="1">
      <c r="A4" s="224"/>
      <c r="B4" s="225"/>
      <c r="C4" s="226"/>
      <c r="D4" s="227"/>
      <c r="E4" s="228"/>
      <c r="F4" s="229"/>
    </row>
    <row r="5" spans="1:8" s="230" customFormat="1" ht="13" customHeight="1">
      <c r="A5" s="224" t="s">
        <v>210</v>
      </c>
      <c r="B5" s="225">
        <v>110</v>
      </c>
      <c r="C5" s="226">
        <f>1964-(4*42)</f>
        <v>1796</v>
      </c>
      <c r="D5" s="227">
        <f>+B5*C5</f>
        <v>197560</v>
      </c>
      <c r="E5" s="228">
        <f>+D5/12</f>
        <v>16463.333333333332</v>
      </c>
      <c r="F5" s="229">
        <f>+B5*8.4</f>
        <v>924</v>
      </c>
      <c r="G5" s="230" t="s">
        <v>218</v>
      </c>
    </row>
    <row r="6" spans="1:8" ht="14" customHeight="1">
      <c r="A6" s="18" t="s">
        <v>200</v>
      </c>
      <c r="B6" s="19">
        <v>70</v>
      </c>
      <c r="C6" s="89">
        <v>1964</v>
      </c>
      <c r="D6" s="21">
        <f t="shared" ref="D6:D8" si="0">+B6*C6</f>
        <v>137480</v>
      </c>
      <c r="E6" s="22">
        <f t="shared" ref="E6:E8" si="1">+D6/12</f>
        <v>11456.666666666666</v>
      </c>
      <c r="F6" s="23">
        <f t="shared" ref="F6:F8" si="2">+B6*8.4</f>
        <v>588</v>
      </c>
    </row>
    <row r="7" spans="1:8">
      <c r="A7" s="18" t="s">
        <v>201</v>
      </c>
      <c r="B7" s="19">
        <v>50</v>
      </c>
      <c r="C7" s="89">
        <v>1964</v>
      </c>
      <c r="D7" s="21">
        <f t="shared" si="0"/>
        <v>98200</v>
      </c>
      <c r="E7" s="22">
        <f t="shared" si="1"/>
        <v>8183.333333333333</v>
      </c>
      <c r="F7" s="23">
        <f t="shared" si="2"/>
        <v>420</v>
      </c>
      <c r="H7" s="21"/>
    </row>
    <row r="8" spans="1:8">
      <c r="A8" s="24" t="s">
        <v>202</v>
      </c>
      <c r="B8" s="25">
        <v>70</v>
      </c>
      <c r="C8" s="90">
        <v>1964</v>
      </c>
      <c r="D8" s="27">
        <f t="shared" si="0"/>
        <v>137480</v>
      </c>
      <c r="E8" s="28">
        <f t="shared" si="1"/>
        <v>11456.666666666666</v>
      </c>
      <c r="F8" s="29">
        <f t="shared" si="2"/>
        <v>588</v>
      </c>
      <c r="H8" s="21"/>
    </row>
    <row r="9" spans="1:8">
      <c r="F9" s="23"/>
      <c r="G9" s="23"/>
    </row>
    <row r="10" spans="1:8" ht="16">
      <c r="A10" s="54" t="s">
        <v>181</v>
      </c>
      <c r="B10" s="54"/>
      <c r="C10" s="55"/>
      <c r="D10" s="55"/>
      <c r="E10" s="55"/>
    </row>
    <row r="11" spans="1:8" ht="16">
      <c r="A11" s="56" t="s">
        <v>182</v>
      </c>
      <c r="B11" s="54"/>
      <c r="C11" s="55"/>
      <c r="D11" s="55"/>
      <c r="E11" s="55"/>
    </row>
    <row r="12" spans="1:8" ht="16">
      <c r="A12" s="56" t="s">
        <v>183</v>
      </c>
      <c r="B12" s="54"/>
      <c r="C12" s="55"/>
      <c r="D12" s="55"/>
      <c r="E12" s="55"/>
    </row>
    <row r="13" spans="1:8" ht="16">
      <c r="A13" s="56" t="s">
        <v>184</v>
      </c>
      <c r="B13" s="54"/>
      <c r="C13" s="55"/>
      <c r="D13" s="55"/>
      <c r="E13" s="55"/>
    </row>
    <row r="14" spans="1:8" ht="16">
      <c r="A14" s="56" t="s">
        <v>185</v>
      </c>
      <c r="B14" s="54"/>
      <c r="C14" s="55"/>
      <c r="D14" s="55"/>
      <c r="E14" s="55"/>
    </row>
    <row r="15" spans="1:8" ht="16">
      <c r="A15" s="56" t="s">
        <v>186</v>
      </c>
      <c r="B15" s="54"/>
      <c r="C15" s="55"/>
      <c r="D15" s="55"/>
      <c r="E15" s="55"/>
    </row>
    <row r="16" spans="1:8" ht="16">
      <c r="A16" s="56" t="s">
        <v>187</v>
      </c>
      <c r="B16" s="54"/>
      <c r="C16" s="55"/>
      <c r="D16" s="55"/>
      <c r="E16" s="55"/>
    </row>
    <row r="17" spans="1:5" ht="16">
      <c r="A17" s="54"/>
      <c r="B17" s="54"/>
      <c r="C17" s="55"/>
      <c r="D17" s="55"/>
      <c r="E17" s="55"/>
    </row>
    <row r="18" spans="1:5">
      <c r="A18" s="270" t="s">
        <v>188</v>
      </c>
      <c r="B18" s="270"/>
      <c r="C18" s="270"/>
      <c r="D18" s="270"/>
      <c r="E18" s="270"/>
    </row>
    <row r="21" spans="1:5">
      <c r="A21" s="93" t="s">
        <v>213</v>
      </c>
    </row>
    <row r="23" spans="1:5">
      <c r="A23" s="94">
        <v>42</v>
      </c>
      <c r="B23" s="94" t="s">
        <v>214</v>
      </c>
    </row>
    <row r="24" spans="1:5">
      <c r="A24" s="94">
        <v>52</v>
      </c>
      <c r="B24" s="94" t="s">
        <v>215</v>
      </c>
    </row>
    <row r="25" spans="1:5">
      <c r="A25" s="94">
        <v>5</v>
      </c>
      <c r="B25" s="94" t="s">
        <v>216</v>
      </c>
    </row>
    <row r="26" spans="1:5">
      <c r="A26" s="94">
        <v>10</v>
      </c>
      <c r="B26" s="94" t="s">
        <v>217</v>
      </c>
    </row>
    <row r="28" spans="1:5">
      <c r="A28" s="8">
        <f>A23*(A24-A25)-A26</f>
        <v>1964</v>
      </c>
      <c r="B28" s="8" t="s">
        <v>219</v>
      </c>
    </row>
  </sheetData>
  <mergeCells count="1">
    <mergeCell ref="A18:E18"/>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120</v>
      </c>
      <c r="C5" s="231">
        <v>1705</v>
      </c>
      <c r="D5" s="227">
        <f>+B5*C5</f>
        <v>204600</v>
      </c>
      <c r="E5" s="228">
        <f>+D5/12</f>
        <v>17050</v>
      </c>
      <c r="F5" s="229">
        <f>+B5*8.4</f>
        <v>1008</v>
      </c>
    </row>
    <row r="6" spans="1:8">
      <c r="A6" s="18" t="s">
        <v>71</v>
      </c>
      <c r="B6" s="19">
        <v>100</v>
      </c>
      <c r="C6" s="20">
        <v>1705</v>
      </c>
      <c r="D6" s="21">
        <f t="shared" ref="D6:D13" si="0">+B6*C6</f>
        <v>170500</v>
      </c>
      <c r="E6" s="22">
        <f t="shared" ref="E6:E13" si="1">+D6/12</f>
        <v>14208.333333333334</v>
      </c>
      <c r="F6" s="23">
        <f t="shared" ref="F6:F13" si="2">+B6*8.4</f>
        <v>840</v>
      </c>
    </row>
    <row r="7" spans="1:8">
      <c r="A7" s="18" t="s">
        <v>73</v>
      </c>
      <c r="B7" s="19">
        <v>65</v>
      </c>
      <c r="C7" s="20">
        <v>1850</v>
      </c>
      <c r="D7" s="21">
        <f t="shared" si="0"/>
        <v>120250</v>
      </c>
      <c r="E7" s="22">
        <f t="shared" si="1"/>
        <v>10020.833333333334</v>
      </c>
      <c r="F7" s="23">
        <f t="shared" si="2"/>
        <v>546</v>
      </c>
      <c r="H7" s="21"/>
    </row>
    <row r="8" spans="1:8">
      <c r="A8" s="18" t="s">
        <v>88</v>
      </c>
      <c r="B8" s="19">
        <v>55</v>
      </c>
      <c r="C8" s="20">
        <v>1850</v>
      </c>
      <c r="D8" s="21">
        <f t="shared" si="0"/>
        <v>101750</v>
      </c>
      <c r="E8" s="22">
        <f t="shared" si="1"/>
        <v>8479.1666666666661</v>
      </c>
      <c r="F8" s="23">
        <f t="shared" si="2"/>
        <v>462</v>
      </c>
      <c r="H8" s="21"/>
    </row>
    <row r="9" spans="1:8">
      <c r="A9" s="18" t="s">
        <v>89</v>
      </c>
      <c r="B9" s="19">
        <v>100</v>
      </c>
      <c r="C9" s="20">
        <v>1850</v>
      </c>
      <c r="D9" s="21">
        <f t="shared" si="0"/>
        <v>185000</v>
      </c>
      <c r="E9" s="22">
        <f t="shared" si="1"/>
        <v>15416.666666666666</v>
      </c>
      <c r="F9" s="23">
        <f t="shared" si="2"/>
        <v>840</v>
      </c>
      <c r="H9" s="21"/>
    </row>
    <row r="10" spans="1:8">
      <c r="A10" s="18" t="s">
        <v>90</v>
      </c>
      <c r="B10" s="19">
        <v>65</v>
      </c>
      <c r="C10" s="20">
        <v>1850</v>
      </c>
      <c r="D10" s="21">
        <f t="shared" si="0"/>
        <v>120250</v>
      </c>
      <c r="E10" s="22">
        <f t="shared" si="1"/>
        <v>10020.833333333334</v>
      </c>
      <c r="F10" s="23">
        <f t="shared" si="2"/>
        <v>546</v>
      </c>
      <c r="H10" s="21"/>
    </row>
    <row r="11" spans="1:8">
      <c r="A11" s="18" t="s">
        <v>91</v>
      </c>
      <c r="B11" s="19">
        <v>55</v>
      </c>
      <c r="C11" s="20">
        <v>1850</v>
      </c>
      <c r="D11" s="21">
        <f t="shared" si="0"/>
        <v>101750</v>
      </c>
      <c r="E11" s="22">
        <f t="shared" si="1"/>
        <v>8479.1666666666661</v>
      </c>
      <c r="F11" s="23">
        <f t="shared" si="2"/>
        <v>462</v>
      </c>
      <c r="H11" s="21"/>
    </row>
    <row r="12" spans="1:8">
      <c r="A12" s="18" t="s">
        <v>92</v>
      </c>
      <c r="B12" s="19">
        <v>40</v>
      </c>
      <c r="C12" s="20">
        <v>1850</v>
      </c>
      <c r="D12" s="21">
        <f t="shared" si="0"/>
        <v>74000</v>
      </c>
      <c r="E12" s="22">
        <f t="shared" si="1"/>
        <v>6166.666666666667</v>
      </c>
      <c r="F12" s="23">
        <f t="shared" si="2"/>
        <v>336</v>
      </c>
      <c r="H12" s="21"/>
    </row>
    <row r="13" spans="1:8">
      <c r="A13" s="24" t="s">
        <v>93</v>
      </c>
      <c r="B13" s="25">
        <v>15</v>
      </c>
      <c r="C13" s="26">
        <v>1850</v>
      </c>
      <c r="D13" s="27">
        <f t="shared" si="0"/>
        <v>27750</v>
      </c>
      <c r="E13" s="28">
        <f t="shared" si="1"/>
        <v>2312.5</v>
      </c>
      <c r="F13" s="29">
        <f t="shared" si="2"/>
        <v>126</v>
      </c>
      <c r="H13" s="21"/>
    </row>
    <row r="14" spans="1:8">
      <c r="F14" s="23"/>
      <c r="G14" s="23"/>
    </row>
    <row r="15" spans="1:8">
      <c r="A15" s="30" t="s">
        <v>94</v>
      </c>
      <c r="B15" s="31"/>
      <c r="C15" s="31" t="s">
        <v>95</v>
      </c>
      <c r="D15" s="32"/>
      <c r="E15" s="9"/>
      <c r="F15" s="9"/>
      <c r="G15" s="33"/>
    </row>
    <row r="16" spans="1:8">
      <c r="A16" s="34"/>
      <c r="B16" s="35"/>
      <c r="C16" s="35" t="s">
        <v>96</v>
      </c>
      <c r="D16" s="36"/>
      <c r="G16" s="37"/>
    </row>
    <row r="17" spans="1:7">
      <c r="A17" s="38"/>
      <c r="B17" s="39"/>
      <c r="C17" s="39" t="s">
        <v>97</v>
      </c>
      <c r="D17" s="40"/>
      <c r="E17" s="41"/>
      <c r="F17" s="41"/>
      <c r="G17" s="42"/>
    </row>
    <row r="18" spans="1:7">
      <c r="A18" s="43"/>
      <c r="B18" s="43"/>
      <c r="C18" s="36"/>
      <c r="D18" s="36"/>
    </row>
    <row r="19" spans="1:7">
      <c r="A19" s="30" t="s">
        <v>98</v>
      </c>
      <c r="B19" s="31"/>
      <c r="C19" s="31" t="s">
        <v>99</v>
      </c>
      <c r="D19" s="32"/>
      <c r="E19" s="9"/>
      <c r="F19" s="9"/>
      <c r="G19" s="33"/>
    </row>
    <row r="20" spans="1:7">
      <c r="A20" s="34"/>
      <c r="B20" s="35"/>
      <c r="C20" s="35" t="s">
        <v>100</v>
      </c>
      <c r="D20" s="36"/>
      <c r="G20" s="37"/>
    </row>
    <row r="21" spans="1:7">
      <c r="A21" s="34"/>
      <c r="B21" s="35"/>
      <c r="C21" s="35" t="s">
        <v>101</v>
      </c>
      <c r="D21" s="36"/>
      <c r="G21" s="37"/>
    </row>
    <row r="22" spans="1:7">
      <c r="A22" s="34"/>
      <c r="B22" s="35"/>
      <c r="C22" s="35" t="s">
        <v>102</v>
      </c>
      <c r="D22" s="36"/>
      <c r="G22" s="37"/>
    </row>
    <row r="23" spans="1:7">
      <c r="A23" s="38"/>
      <c r="B23" s="39"/>
      <c r="C23" s="39" t="s">
        <v>103</v>
      </c>
      <c r="D23" s="40"/>
      <c r="E23" s="41"/>
      <c r="F23" s="41"/>
      <c r="G23" s="42"/>
    </row>
    <row r="24" spans="1:7">
      <c r="A24" s="43"/>
      <c r="B24" s="43"/>
      <c r="C24" s="36"/>
      <c r="D24" s="36"/>
    </row>
    <row r="25" spans="1:7">
      <c r="A25" s="44" t="s">
        <v>104</v>
      </c>
      <c r="B25" s="45"/>
      <c r="C25" s="45" t="s">
        <v>105</v>
      </c>
      <c r="D25" s="46"/>
      <c r="E25" s="10"/>
      <c r="F25" s="10"/>
      <c r="G25" s="47"/>
    </row>
    <row r="27" spans="1:7">
      <c r="A27" s="11" t="s">
        <v>106</v>
      </c>
    </row>
    <row r="28" spans="1:7">
      <c r="A28" s="8" t="s">
        <v>72</v>
      </c>
    </row>
    <row r="29" spans="1:7">
      <c r="A29" s="8" t="s">
        <v>74</v>
      </c>
    </row>
    <row r="30" spans="1:7">
      <c r="A30" s="8" t="s">
        <v>75</v>
      </c>
    </row>
    <row r="31" spans="1:7">
      <c r="A31" s="8" t="s">
        <v>76</v>
      </c>
    </row>
    <row r="35" spans="1:1">
      <c r="A35" s="11" t="s">
        <v>107</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90</v>
      </c>
      <c r="C5" s="231">
        <v>1900</v>
      </c>
      <c r="D5" s="227">
        <f>+B5*C5</f>
        <v>171000</v>
      </c>
      <c r="E5" s="228">
        <f>+D5/12</f>
        <v>14250</v>
      </c>
      <c r="F5" s="229">
        <f>+B5*8.4</f>
        <v>756</v>
      </c>
    </row>
    <row r="6" spans="1:8">
      <c r="A6" s="18" t="s">
        <v>71</v>
      </c>
      <c r="B6" s="19">
        <v>90</v>
      </c>
      <c r="C6" s="20">
        <v>1900</v>
      </c>
      <c r="D6" s="21">
        <f t="shared" ref="D6:D9" si="0">+B6*C6</f>
        <v>171000</v>
      </c>
      <c r="E6" s="22">
        <f t="shared" ref="E6:E9" si="1">+D6/12</f>
        <v>14250</v>
      </c>
      <c r="F6" s="23">
        <f t="shared" ref="F6:F9" si="2">+B6*8.4</f>
        <v>756</v>
      </c>
    </row>
    <row r="7" spans="1:8">
      <c r="A7" s="18" t="s">
        <v>73</v>
      </c>
      <c r="B7" s="19">
        <v>70</v>
      </c>
      <c r="C7" s="20">
        <v>1900</v>
      </c>
      <c r="D7" s="21">
        <f t="shared" si="0"/>
        <v>133000</v>
      </c>
      <c r="E7" s="22">
        <f t="shared" si="1"/>
        <v>11083.333333333334</v>
      </c>
      <c r="F7" s="23">
        <f t="shared" si="2"/>
        <v>588</v>
      </c>
      <c r="H7" s="21"/>
    </row>
    <row r="8" spans="1:8">
      <c r="A8" s="18" t="s">
        <v>201</v>
      </c>
      <c r="B8" s="19">
        <v>40</v>
      </c>
      <c r="C8" s="20">
        <v>1900</v>
      </c>
      <c r="D8" s="21">
        <f t="shared" si="0"/>
        <v>76000</v>
      </c>
      <c r="E8" s="22">
        <f t="shared" si="1"/>
        <v>6333.333333333333</v>
      </c>
      <c r="F8" s="23">
        <f t="shared" si="2"/>
        <v>336</v>
      </c>
      <c r="H8" s="21"/>
    </row>
    <row r="9" spans="1:8">
      <c r="A9" s="24" t="s">
        <v>336</v>
      </c>
      <c r="B9" s="25">
        <v>55</v>
      </c>
      <c r="C9" s="26">
        <v>1900</v>
      </c>
      <c r="D9" s="27">
        <f t="shared" si="0"/>
        <v>104500</v>
      </c>
      <c r="E9" s="28">
        <f t="shared" si="1"/>
        <v>8708.3333333333339</v>
      </c>
      <c r="F9" s="29">
        <f t="shared" si="2"/>
        <v>462</v>
      </c>
      <c r="H9" s="21"/>
    </row>
    <row r="10" spans="1:8">
      <c r="F10" s="23"/>
      <c r="G10" s="23"/>
    </row>
    <row r="11" spans="1:8">
      <c r="A11" s="30" t="s">
        <v>94</v>
      </c>
      <c r="B11" s="31"/>
      <c r="C11" s="31" t="s">
        <v>95</v>
      </c>
      <c r="D11" s="32"/>
      <c r="E11" s="9"/>
      <c r="F11" s="9"/>
      <c r="G11" s="33"/>
    </row>
    <row r="12" spans="1:8">
      <c r="A12" s="34"/>
      <c r="B12" s="35"/>
      <c r="C12" s="35" t="s">
        <v>96</v>
      </c>
      <c r="D12" s="36"/>
      <c r="G12" s="37"/>
    </row>
    <row r="13" spans="1:8">
      <c r="A13" s="38"/>
      <c r="B13" s="39"/>
      <c r="C13" s="39" t="s">
        <v>97</v>
      </c>
      <c r="D13" s="40"/>
      <c r="E13" s="41"/>
      <c r="F13" s="41"/>
      <c r="G13" s="42"/>
    </row>
    <row r="14" spans="1:8">
      <c r="A14" s="43"/>
      <c r="B14" s="43"/>
      <c r="C14" s="36"/>
      <c r="D14" s="36"/>
    </row>
    <row r="15" spans="1:8">
      <c r="A15" s="30" t="s">
        <v>98</v>
      </c>
      <c r="B15" s="31"/>
      <c r="C15" s="31" t="s">
        <v>99</v>
      </c>
      <c r="D15" s="32"/>
      <c r="E15" s="9"/>
      <c r="F15" s="9"/>
      <c r="G15" s="33"/>
    </row>
    <row r="16" spans="1:8">
      <c r="A16" s="34"/>
      <c r="B16" s="35"/>
      <c r="C16" s="35" t="s">
        <v>100</v>
      </c>
      <c r="D16" s="36"/>
      <c r="G16" s="37"/>
    </row>
    <row r="17" spans="1:7">
      <c r="A17" s="34"/>
      <c r="B17" s="35"/>
      <c r="C17" s="35" t="s">
        <v>101</v>
      </c>
      <c r="D17" s="36"/>
      <c r="G17" s="37"/>
    </row>
    <row r="18" spans="1:7">
      <c r="A18" s="34"/>
      <c r="B18" s="35"/>
      <c r="C18" s="35" t="s">
        <v>102</v>
      </c>
      <c r="D18" s="36"/>
      <c r="G18" s="37"/>
    </row>
    <row r="19" spans="1:7">
      <c r="A19" s="38"/>
      <c r="B19" s="39"/>
      <c r="C19" s="39" t="s">
        <v>103</v>
      </c>
      <c r="D19" s="40"/>
      <c r="E19" s="41"/>
      <c r="F19" s="41"/>
      <c r="G19" s="42"/>
    </row>
    <row r="20" spans="1:7">
      <c r="A20" s="43"/>
      <c r="B20" s="43"/>
      <c r="C20" s="36"/>
      <c r="D20" s="36"/>
    </row>
    <row r="21" spans="1:7">
      <c r="A21" s="44" t="s">
        <v>104</v>
      </c>
      <c r="B21" s="45"/>
      <c r="C21" s="45" t="s">
        <v>105</v>
      </c>
      <c r="D21" s="46"/>
      <c r="E21" s="10"/>
      <c r="F21" s="10"/>
      <c r="G21" s="47"/>
    </row>
    <row r="23" spans="1:7">
      <c r="A23" s="11" t="s">
        <v>106</v>
      </c>
    </row>
    <row r="24" spans="1:7">
      <c r="A24" s="8" t="s">
        <v>72</v>
      </c>
    </row>
    <row r="25" spans="1:7">
      <c r="A25" s="8" t="s">
        <v>74</v>
      </c>
    </row>
    <row r="26" spans="1:7">
      <c r="A26" s="8" t="s">
        <v>75</v>
      </c>
    </row>
    <row r="27" spans="1:7">
      <c r="A27" s="8" t="s">
        <v>76</v>
      </c>
    </row>
    <row r="31" spans="1:7">
      <c r="A31" s="11" t="s">
        <v>107</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177</v>
      </c>
      <c r="C1" s="48"/>
      <c r="D1" s="48"/>
      <c r="E1" s="48"/>
      <c r="G1" s="48"/>
      <c r="H1" s="50" t="s">
        <v>178</v>
      </c>
    </row>
    <row r="2" spans="2:9" s="49" customFormat="1">
      <c r="B2" s="51" t="s">
        <v>179</v>
      </c>
      <c r="D2" s="52"/>
      <c r="E2" s="52"/>
      <c r="F2" s="52"/>
      <c r="G2" s="52"/>
      <c r="H2" s="53" t="s">
        <v>180</v>
      </c>
      <c r="I2" s="52"/>
    </row>
    <row r="4" spans="2:9">
      <c r="B4" s="54" t="s">
        <v>181</v>
      </c>
    </row>
    <row r="5" spans="2:9">
      <c r="B5" s="56" t="s">
        <v>182</v>
      </c>
    </row>
    <row r="6" spans="2:9">
      <c r="B6" s="56" t="s">
        <v>183</v>
      </c>
    </row>
    <row r="7" spans="2:9">
      <c r="B7" s="56" t="s">
        <v>184</v>
      </c>
    </row>
    <row r="8" spans="2:9">
      <c r="B8" s="56" t="s">
        <v>185</v>
      </c>
    </row>
    <row r="9" spans="2:9">
      <c r="B9" s="56" t="s">
        <v>186</v>
      </c>
    </row>
    <row r="10" spans="2:9">
      <c r="B10" s="56" t="s">
        <v>187</v>
      </c>
    </row>
    <row r="12" spans="2:9" s="58" customFormat="1" ht="24.5" customHeight="1">
      <c r="B12" s="270" t="s">
        <v>188</v>
      </c>
      <c r="C12" s="270"/>
      <c r="D12" s="270"/>
      <c r="E12" s="270"/>
      <c r="F12" s="270"/>
      <c r="G12" s="57"/>
      <c r="H12" s="57"/>
      <c r="I12" s="57"/>
    </row>
    <row r="13" spans="2:9" ht="25.25" customHeight="1" thickBot="1"/>
    <row r="14" spans="2:9" s="64" customFormat="1" ht="35" customHeight="1" thickBot="1">
      <c r="B14" s="59" t="s">
        <v>189</v>
      </c>
      <c r="C14" s="60" t="s">
        <v>190</v>
      </c>
      <c r="D14" s="61" t="s">
        <v>191</v>
      </c>
      <c r="E14" s="62" t="s">
        <v>192</v>
      </c>
      <c r="F14" s="63" t="s">
        <v>193</v>
      </c>
    </row>
    <row r="15" spans="2:9" s="69" customFormat="1" ht="25.25" customHeight="1">
      <c r="B15" s="273" t="s">
        <v>194</v>
      </c>
      <c r="C15" s="65" t="s">
        <v>195</v>
      </c>
      <c r="D15" s="66">
        <v>80</v>
      </c>
      <c r="E15" s="67">
        <v>110</v>
      </c>
      <c r="F15" s="68">
        <v>140</v>
      </c>
    </row>
    <row r="16" spans="2:9" s="69" customFormat="1" ht="25.25" customHeight="1" thickBot="1">
      <c r="B16" s="272"/>
      <c r="C16" s="70" t="s">
        <v>196</v>
      </c>
      <c r="D16" s="71">
        <v>140</v>
      </c>
      <c r="E16" s="72">
        <v>190</v>
      </c>
      <c r="F16" s="73">
        <v>240</v>
      </c>
    </row>
    <row r="17" spans="2:9" ht="25.25" customHeight="1" thickBot="1"/>
    <row r="18" spans="2:9" s="64" customFormat="1" ht="35" customHeight="1" thickBot="1">
      <c r="B18" s="59" t="s">
        <v>189</v>
      </c>
      <c r="C18" s="60" t="s">
        <v>190</v>
      </c>
      <c r="D18" s="61" t="s">
        <v>197</v>
      </c>
      <c r="E18" s="62" t="s">
        <v>198</v>
      </c>
      <c r="F18" s="63" t="s">
        <v>199</v>
      </c>
    </row>
    <row r="19" spans="2:9" s="69" customFormat="1" ht="25.25" customHeight="1">
      <c r="B19" s="271" t="s">
        <v>200</v>
      </c>
      <c r="C19" s="65" t="s">
        <v>195</v>
      </c>
      <c r="D19" s="74">
        <v>50</v>
      </c>
      <c r="E19" s="67">
        <v>70</v>
      </c>
      <c r="F19" s="75">
        <v>100</v>
      </c>
    </row>
    <row r="20" spans="2:9" s="69" customFormat="1" ht="25.25" customHeight="1" thickBot="1">
      <c r="B20" s="272"/>
      <c r="C20" s="70" t="s">
        <v>196</v>
      </c>
      <c r="D20" s="76">
        <v>90</v>
      </c>
      <c r="E20" s="72">
        <v>120</v>
      </c>
      <c r="F20" s="77">
        <v>170</v>
      </c>
    </row>
    <row r="21" spans="2:9" s="69" customFormat="1" ht="25.25" customHeight="1">
      <c r="B21" s="271" t="s">
        <v>201</v>
      </c>
      <c r="C21" s="65" t="s">
        <v>195</v>
      </c>
      <c r="D21" s="78">
        <v>50</v>
      </c>
      <c r="E21" s="79">
        <v>70</v>
      </c>
      <c r="F21" s="80"/>
    </row>
    <row r="22" spans="2:9" s="69" customFormat="1" ht="25.25" customHeight="1" thickBot="1">
      <c r="B22" s="272"/>
      <c r="C22" s="70" t="s">
        <v>196</v>
      </c>
      <c r="D22" s="81">
        <v>90</v>
      </c>
      <c r="E22" s="82">
        <v>120</v>
      </c>
      <c r="F22" s="83"/>
    </row>
    <row r="23" spans="2:9" s="69" customFormat="1" ht="25.25" customHeight="1">
      <c r="B23" s="271" t="s">
        <v>202</v>
      </c>
      <c r="C23" s="65" t="s">
        <v>195</v>
      </c>
      <c r="D23" s="74">
        <v>50</v>
      </c>
      <c r="E23" s="67">
        <v>70</v>
      </c>
      <c r="F23" s="75">
        <v>100</v>
      </c>
    </row>
    <row r="24" spans="2:9" s="69" customFormat="1" ht="25.25" customHeight="1" thickBot="1">
      <c r="B24" s="272"/>
      <c r="C24" s="70" t="s">
        <v>196</v>
      </c>
      <c r="D24" s="76">
        <v>90</v>
      </c>
      <c r="E24" s="72">
        <v>120</v>
      </c>
      <c r="F24" s="77">
        <v>170</v>
      </c>
    </row>
    <row r="25" spans="2:9" ht="25.25" customHeight="1" thickBot="1"/>
    <row r="26" spans="2:9" s="64" customFormat="1" ht="35" customHeight="1" thickBot="1">
      <c r="B26" s="59" t="s">
        <v>189</v>
      </c>
      <c r="C26" s="60" t="s">
        <v>190</v>
      </c>
      <c r="D26" s="84" t="s">
        <v>203</v>
      </c>
    </row>
    <row r="27" spans="2:9" s="69" customFormat="1" ht="25.25" customHeight="1">
      <c r="B27" s="271" t="s">
        <v>204</v>
      </c>
      <c r="C27" s="65" t="s">
        <v>195</v>
      </c>
      <c r="D27" s="85">
        <v>20</v>
      </c>
    </row>
    <row r="28" spans="2:9" s="69" customFormat="1" ht="25.25" customHeight="1" thickBot="1">
      <c r="B28" s="272"/>
      <c r="C28" s="70" t="s">
        <v>196</v>
      </c>
      <c r="D28" s="86">
        <v>40</v>
      </c>
    </row>
    <row r="29" spans="2:9" ht="25.25" customHeight="1"/>
    <row r="30" spans="2:9" s="49" customFormat="1" ht="16.25" customHeight="1">
      <c r="B30" s="49" t="s">
        <v>205</v>
      </c>
      <c r="D30" s="52"/>
      <c r="E30" s="52"/>
      <c r="F30" s="52"/>
      <c r="G30" s="52"/>
      <c r="H30" s="52"/>
      <c r="I30" s="52"/>
    </row>
    <row r="31" spans="2:9" s="51" customFormat="1" ht="16.25" customHeight="1">
      <c r="B31" s="51" t="s">
        <v>206</v>
      </c>
      <c r="D31" s="87"/>
      <c r="E31" s="87"/>
      <c r="F31" s="87"/>
      <c r="G31" s="87"/>
      <c r="H31" s="87"/>
      <c r="I31" s="87"/>
    </row>
    <row r="32" spans="2:9" s="49" customFormat="1" ht="16.25" customHeight="1">
      <c r="B32" s="49" t="s">
        <v>207</v>
      </c>
      <c r="D32" s="52"/>
      <c r="E32" s="52"/>
      <c r="F32" s="52"/>
      <c r="G32" s="52"/>
      <c r="H32" s="52"/>
      <c r="I32" s="52"/>
    </row>
    <row r="33" spans="2:9" s="49" customFormat="1" ht="16.25" customHeight="1">
      <c r="B33" s="49" t="s">
        <v>208</v>
      </c>
      <c r="D33" s="52"/>
      <c r="E33" s="52"/>
      <c r="F33" s="52"/>
      <c r="G33" s="52"/>
      <c r="H33" s="52"/>
      <c r="I33" s="52"/>
    </row>
    <row r="34" spans="2:9" ht="16.25" customHeight="1">
      <c r="B34" s="88" t="s">
        <v>209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Wegleitung Kalkulation</vt:lpstr>
      <vt:lpstr>DIZH KALK 1. TRANCHE</vt:lpstr>
      <vt:lpstr>DIZH KALK STRUKTUR CALL</vt:lpstr>
      <vt:lpstr>Personalkosten</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2021-09-30T09:09:42Z</cp:lastPrinted>
  <dcterms:created xsi:type="dcterms:W3CDTF">2021-04-29T13:48:47Z</dcterms:created>
  <dcterms:modified xsi:type="dcterms:W3CDTF">2021-12-16T14:35:12Z</dcterms:modified>
</cp:coreProperties>
</file>